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uarezl\Desktop\MIP 2018\"/>
    </mc:Choice>
  </mc:AlternateContent>
  <bookViews>
    <workbookView xWindow="0" yWindow="0" windowWidth="22770" windowHeight="8160"/>
  </bookViews>
  <sheets>
    <sheet name="ADMINISTRATIVO" sheetId="1" r:id="rId1"/>
    <sheet name="MANTENIMIENTO" sheetId="4" r:id="rId2"/>
    <sheet name="TRATAMIENTO" sheetId="5" r:id="rId3"/>
    <sheet name="PELIGROS" sheetId="2" r:id="rId4"/>
    <sheet name="FUNCIONES" sheetId="3" r:id="rId5"/>
  </sheets>
  <externalReferences>
    <externalReference r:id="rId6"/>
    <externalReference r:id="rId7"/>
  </externalReferences>
  <definedNames>
    <definedName name="_xlnm._FilterDatabase" localSheetId="0" hidden="1">ADMINISTRATIVO!$A$10:$AD$114</definedName>
    <definedName name="_xlnm._FilterDatabase" localSheetId="1" hidden="1">MANTENIMIENTO!$A$10:$AD$118</definedName>
    <definedName name="_xlnm._FilterDatabase" localSheetId="2" hidden="1">TRATAMIENTO!$A$10:$AD$110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0" i="5" l="1"/>
  <c r="W110" i="5"/>
  <c r="S110" i="5"/>
  <c r="Q110" i="5"/>
  <c r="R110" i="5" s="1"/>
  <c r="T110" i="5" s="1"/>
  <c r="U110" i="5" s="1"/>
  <c r="M110" i="5"/>
  <c r="L110" i="5"/>
  <c r="J110" i="5"/>
  <c r="G110" i="5"/>
  <c r="AB109" i="5"/>
  <c r="W109" i="5"/>
  <c r="Q109" i="5"/>
  <c r="S109" i="5" s="1"/>
  <c r="M109" i="5"/>
  <c r="L109" i="5"/>
  <c r="J109" i="5"/>
  <c r="G109" i="5"/>
  <c r="AB108" i="5"/>
  <c r="W108" i="5"/>
  <c r="Q108" i="5"/>
  <c r="S108" i="5" s="1"/>
  <c r="M108" i="5"/>
  <c r="L108" i="5"/>
  <c r="J108" i="5"/>
  <c r="G108" i="5"/>
  <c r="AB107" i="5"/>
  <c r="W107" i="5"/>
  <c r="Q107" i="5"/>
  <c r="S107" i="5" s="1"/>
  <c r="M107" i="5"/>
  <c r="L107" i="5"/>
  <c r="J107" i="5"/>
  <c r="G107" i="5"/>
  <c r="AB106" i="5"/>
  <c r="W106" i="5"/>
  <c r="Q106" i="5"/>
  <c r="S106" i="5" s="1"/>
  <c r="M106" i="5"/>
  <c r="L106" i="5"/>
  <c r="J106" i="5"/>
  <c r="G106" i="5"/>
  <c r="AB105" i="5"/>
  <c r="W105" i="5"/>
  <c r="Q105" i="5"/>
  <c r="R105" i="5" s="1"/>
  <c r="T105" i="5" s="1"/>
  <c r="U105" i="5" s="1"/>
  <c r="M105" i="5"/>
  <c r="L105" i="5"/>
  <c r="J105" i="5"/>
  <c r="G105" i="5"/>
  <c r="AB104" i="5"/>
  <c r="W104" i="5"/>
  <c r="Q104" i="5"/>
  <c r="S104" i="5" s="1"/>
  <c r="M104" i="5"/>
  <c r="L104" i="5"/>
  <c r="J104" i="5"/>
  <c r="G104" i="5"/>
  <c r="AB103" i="5"/>
  <c r="W103" i="5"/>
  <c r="Q103" i="5"/>
  <c r="S103" i="5" s="1"/>
  <c r="M103" i="5"/>
  <c r="L103" i="5"/>
  <c r="J103" i="5"/>
  <c r="G103" i="5"/>
  <c r="AB102" i="5"/>
  <c r="W102" i="5"/>
  <c r="Q102" i="5"/>
  <c r="S102" i="5" s="1"/>
  <c r="M102" i="5"/>
  <c r="L102" i="5"/>
  <c r="J102" i="5"/>
  <c r="G102" i="5"/>
  <c r="AB101" i="5"/>
  <c r="W101" i="5"/>
  <c r="Q101" i="5"/>
  <c r="R101" i="5" s="1"/>
  <c r="T101" i="5" s="1"/>
  <c r="U101" i="5" s="1"/>
  <c r="M101" i="5"/>
  <c r="L101" i="5"/>
  <c r="J101" i="5"/>
  <c r="G101" i="5"/>
  <c r="AB100" i="5"/>
  <c r="W100" i="5"/>
  <c r="Q100" i="5"/>
  <c r="S100" i="5" s="1"/>
  <c r="M100" i="5"/>
  <c r="L100" i="5"/>
  <c r="J100" i="5"/>
  <c r="G100" i="5"/>
  <c r="AB99" i="5"/>
  <c r="W99" i="5"/>
  <c r="Q99" i="5"/>
  <c r="S99" i="5" s="1"/>
  <c r="M99" i="5"/>
  <c r="L99" i="5"/>
  <c r="J99" i="5"/>
  <c r="G99" i="5"/>
  <c r="AB98" i="5"/>
  <c r="W98" i="5"/>
  <c r="R98" i="5"/>
  <c r="T98" i="5" s="1"/>
  <c r="U98" i="5" s="1"/>
  <c r="Q98" i="5"/>
  <c r="S98" i="5" s="1"/>
  <c r="M98" i="5"/>
  <c r="L98" i="5"/>
  <c r="J98" i="5"/>
  <c r="G98" i="5"/>
  <c r="AB97" i="5"/>
  <c r="W97" i="5"/>
  <c r="S97" i="5"/>
  <c r="Q97" i="5"/>
  <c r="R97" i="5" s="1"/>
  <c r="T97" i="5" s="1"/>
  <c r="U97" i="5" s="1"/>
  <c r="M97" i="5"/>
  <c r="L97" i="5"/>
  <c r="J97" i="5"/>
  <c r="G97" i="5"/>
  <c r="AB96" i="5"/>
  <c r="W96" i="5"/>
  <c r="R96" i="5"/>
  <c r="T96" i="5" s="1"/>
  <c r="U96" i="5" s="1"/>
  <c r="Q96" i="5"/>
  <c r="S96" i="5" s="1"/>
  <c r="M96" i="5"/>
  <c r="L96" i="5"/>
  <c r="J96" i="5"/>
  <c r="G96" i="5"/>
  <c r="AB95" i="5"/>
  <c r="W95" i="5"/>
  <c r="Q95" i="5"/>
  <c r="S95" i="5" s="1"/>
  <c r="M95" i="5"/>
  <c r="L95" i="5"/>
  <c r="J95" i="5"/>
  <c r="G95" i="5"/>
  <c r="R100" i="5" l="1"/>
  <c r="T100" i="5" s="1"/>
  <c r="U100" i="5" s="1"/>
  <c r="S101" i="5"/>
  <c r="R102" i="5"/>
  <c r="T102" i="5" s="1"/>
  <c r="U102" i="5" s="1"/>
  <c r="R106" i="5"/>
  <c r="T106" i="5" s="1"/>
  <c r="U106" i="5" s="1"/>
  <c r="R108" i="5"/>
  <c r="T108" i="5" s="1"/>
  <c r="U108" i="5" s="1"/>
  <c r="R109" i="5"/>
  <c r="T109" i="5" s="1"/>
  <c r="U109" i="5" s="1"/>
  <c r="R104" i="5"/>
  <c r="T104" i="5" s="1"/>
  <c r="U104" i="5" s="1"/>
  <c r="S105" i="5"/>
  <c r="R95" i="5"/>
  <c r="T95" i="5" s="1"/>
  <c r="U95" i="5" s="1"/>
  <c r="R99" i="5"/>
  <c r="T99" i="5" s="1"/>
  <c r="U99" i="5" s="1"/>
  <c r="R103" i="5"/>
  <c r="T103" i="5" s="1"/>
  <c r="U103" i="5" s="1"/>
  <c r="R107" i="5"/>
  <c r="T107" i="5" s="1"/>
  <c r="U107" i="5" s="1"/>
  <c r="AB72" i="5" l="1"/>
  <c r="AB73" i="5"/>
  <c r="AB74" i="5"/>
  <c r="AB75" i="5"/>
  <c r="AB76" i="5"/>
  <c r="AB77" i="5"/>
  <c r="AB78" i="5"/>
  <c r="AB79" i="5"/>
  <c r="AB80" i="5"/>
  <c r="AB81" i="5"/>
  <c r="AB82" i="5"/>
  <c r="AB83" i="5"/>
  <c r="AB84" i="5"/>
  <c r="AB85" i="5"/>
  <c r="AB86" i="5"/>
  <c r="AB87" i="5"/>
  <c r="AB88" i="5"/>
  <c r="AB89" i="5"/>
  <c r="AB90" i="5"/>
  <c r="AB91" i="5"/>
  <c r="AB92" i="5"/>
  <c r="AB93" i="5"/>
  <c r="AB94" i="5"/>
  <c r="W72" i="5"/>
  <c r="W73" i="5"/>
  <c r="W74" i="5"/>
  <c r="W75" i="5"/>
  <c r="W76" i="5"/>
  <c r="W77" i="5"/>
  <c r="W78" i="5"/>
  <c r="W79" i="5"/>
  <c r="W80" i="5"/>
  <c r="W81" i="5"/>
  <c r="W82" i="5"/>
  <c r="W83" i="5"/>
  <c r="W84" i="5"/>
  <c r="W85" i="5"/>
  <c r="W86" i="5"/>
  <c r="W87" i="5"/>
  <c r="W88" i="5"/>
  <c r="W89" i="5"/>
  <c r="W90" i="5"/>
  <c r="W91" i="5"/>
  <c r="W92" i="5"/>
  <c r="W93" i="5"/>
  <c r="W94"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J72" i="5"/>
  <c r="J73" i="5"/>
  <c r="J74" i="5"/>
  <c r="J75" i="5"/>
  <c r="J76" i="5"/>
  <c r="J77" i="5"/>
  <c r="J78" i="5"/>
  <c r="J79" i="5"/>
  <c r="J80" i="5"/>
  <c r="J81" i="5"/>
  <c r="J82" i="5"/>
  <c r="J83" i="5"/>
  <c r="J84" i="5"/>
  <c r="J85" i="5"/>
  <c r="J86" i="5"/>
  <c r="J87" i="5"/>
  <c r="J88" i="5"/>
  <c r="J89" i="5"/>
  <c r="J90" i="5"/>
  <c r="J91" i="5"/>
  <c r="J92" i="5"/>
  <c r="J93" i="5"/>
  <c r="J94" i="5"/>
  <c r="G72" i="5"/>
  <c r="G73" i="5"/>
  <c r="G74" i="5"/>
  <c r="G75" i="5"/>
  <c r="G76" i="5"/>
  <c r="G77" i="5"/>
  <c r="G78" i="5"/>
  <c r="G79" i="5"/>
  <c r="G80" i="5"/>
  <c r="G81" i="5"/>
  <c r="G82" i="5"/>
  <c r="G83" i="5"/>
  <c r="G84" i="5"/>
  <c r="G85" i="5"/>
  <c r="G86" i="5"/>
  <c r="G87" i="5"/>
  <c r="G88" i="5"/>
  <c r="G89" i="5"/>
  <c r="G90" i="5"/>
  <c r="G91" i="5"/>
  <c r="G92" i="5"/>
  <c r="G93" i="5"/>
  <c r="G94" i="5"/>
  <c r="Q94" i="5"/>
  <c r="S94" i="5" s="1"/>
  <c r="S93" i="5"/>
  <c r="Q93" i="5"/>
  <c r="R93" i="5" s="1"/>
  <c r="T93" i="5" s="1"/>
  <c r="U93" i="5" s="1"/>
  <c r="Q92" i="5"/>
  <c r="S92" i="5" s="1"/>
  <c r="Q91" i="5"/>
  <c r="R91" i="5" s="1"/>
  <c r="T91" i="5" s="1"/>
  <c r="U91" i="5" s="1"/>
  <c r="Q90" i="5"/>
  <c r="S90" i="5" s="1"/>
  <c r="Q89" i="5"/>
  <c r="S89" i="5" s="1"/>
  <c r="Q88" i="5"/>
  <c r="R88" i="5" s="1"/>
  <c r="T88" i="5" s="1"/>
  <c r="U88" i="5" s="1"/>
  <c r="Q87" i="5"/>
  <c r="S87" i="5" s="1"/>
  <c r="Q86" i="5"/>
  <c r="S86" i="5" s="1"/>
  <c r="Q85" i="5"/>
  <c r="R85" i="5" s="1"/>
  <c r="T85" i="5" s="1"/>
  <c r="U85" i="5" s="1"/>
  <c r="Q84" i="5"/>
  <c r="S84" i="5" s="1"/>
  <c r="Q83" i="5"/>
  <c r="R83" i="5" s="1"/>
  <c r="T83" i="5" s="1"/>
  <c r="U83" i="5" s="1"/>
  <c r="Q82" i="5"/>
  <c r="S82" i="5" s="1"/>
  <c r="Q81" i="5"/>
  <c r="R81" i="5" s="1"/>
  <c r="T81" i="5" s="1"/>
  <c r="U81" i="5" s="1"/>
  <c r="Q80" i="5"/>
  <c r="S80" i="5" s="1"/>
  <c r="Q79" i="5"/>
  <c r="R79" i="5" s="1"/>
  <c r="T79" i="5" s="1"/>
  <c r="U79" i="5" s="1"/>
  <c r="Q78" i="5"/>
  <c r="S78" i="5" s="1"/>
  <c r="Q77" i="5"/>
  <c r="R77" i="5" s="1"/>
  <c r="T77" i="5" s="1"/>
  <c r="U77" i="5" s="1"/>
  <c r="Q76" i="5"/>
  <c r="S76" i="5" s="1"/>
  <c r="Q75" i="5"/>
  <c r="R75" i="5" s="1"/>
  <c r="T75" i="5" s="1"/>
  <c r="U75" i="5" s="1"/>
  <c r="Q74" i="5"/>
  <c r="S74" i="5" s="1"/>
  <c r="Q73" i="5"/>
  <c r="R73" i="5" s="1"/>
  <c r="T73" i="5" s="1"/>
  <c r="U73" i="5" s="1"/>
  <c r="Q72" i="5"/>
  <c r="R72" i="5" s="1"/>
  <c r="T72" i="5" s="1"/>
  <c r="U72" i="5" s="1"/>
  <c r="AB59" i="5"/>
  <c r="AB60" i="5"/>
  <c r="AB61" i="5"/>
  <c r="AB62" i="5"/>
  <c r="AB63" i="5"/>
  <c r="AB64" i="5"/>
  <c r="AB65" i="5"/>
  <c r="AB66" i="5"/>
  <c r="AB67" i="5"/>
  <c r="AB68" i="5"/>
  <c r="AB69" i="5"/>
  <c r="AB70" i="5"/>
  <c r="AB71" i="5"/>
  <c r="W59" i="5"/>
  <c r="W60" i="5"/>
  <c r="W61" i="5"/>
  <c r="W62" i="5"/>
  <c r="W63" i="5"/>
  <c r="W64" i="5"/>
  <c r="W65" i="5"/>
  <c r="W66" i="5"/>
  <c r="W67" i="5"/>
  <c r="W68" i="5"/>
  <c r="W69" i="5"/>
  <c r="W70" i="5"/>
  <c r="W71" i="5"/>
  <c r="L59" i="5"/>
  <c r="M59" i="5"/>
  <c r="L60" i="5"/>
  <c r="M60" i="5"/>
  <c r="L61" i="5"/>
  <c r="M61" i="5"/>
  <c r="L62" i="5"/>
  <c r="M62" i="5"/>
  <c r="L63" i="5"/>
  <c r="M63" i="5"/>
  <c r="L64" i="5"/>
  <c r="M64" i="5"/>
  <c r="L65" i="5"/>
  <c r="M65" i="5"/>
  <c r="L66" i="5"/>
  <c r="M66" i="5"/>
  <c r="L67" i="5"/>
  <c r="M67" i="5"/>
  <c r="L68" i="5"/>
  <c r="M68" i="5"/>
  <c r="L69" i="5"/>
  <c r="M69" i="5"/>
  <c r="L70" i="5"/>
  <c r="M70" i="5"/>
  <c r="L71" i="5"/>
  <c r="M71" i="5"/>
  <c r="J59" i="5"/>
  <c r="J60" i="5"/>
  <c r="J61" i="5"/>
  <c r="J62" i="5"/>
  <c r="J63" i="5"/>
  <c r="J64" i="5"/>
  <c r="J65" i="5"/>
  <c r="J66" i="5"/>
  <c r="J67" i="5"/>
  <c r="J68" i="5"/>
  <c r="J69" i="5"/>
  <c r="J70" i="5"/>
  <c r="J71" i="5"/>
  <c r="G59" i="5"/>
  <c r="G60" i="5"/>
  <c r="G61" i="5"/>
  <c r="G62" i="5"/>
  <c r="G63" i="5"/>
  <c r="G64" i="5"/>
  <c r="G65" i="5"/>
  <c r="G66" i="5"/>
  <c r="G67" i="5"/>
  <c r="G68" i="5"/>
  <c r="G69" i="5"/>
  <c r="G70" i="5"/>
  <c r="G71" i="5"/>
  <c r="Q71" i="5"/>
  <c r="S71" i="5" s="1"/>
  <c r="Q70" i="5"/>
  <c r="R70" i="5" s="1"/>
  <c r="T70" i="5" s="1"/>
  <c r="U70" i="5" s="1"/>
  <c r="Q69" i="5"/>
  <c r="R69" i="5" s="1"/>
  <c r="T69" i="5" s="1"/>
  <c r="U69" i="5" s="1"/>
  <c r="Q68" i="5"/>
  <c r="S68" i="5" s="1"/>
  <c r="Q67" i="5"/>
  <c r="S67" i="5" s="1"/>
  <c r="Q66" i="5"/>
  <c r="R66" i="5" s="1"/>
  <c r="T66" i="5" s="1"/>
  <c r="U66" i="5" s="1"/>
  <c r="Q65" i="5"/>
  <c r="S65" i="5" s="1"/>
  <c r="Q64" i="5"/>
  <c r="R64" i="5" s="1"/>
  <c r="T64" i="5" s="1"/>
  <c r="U64" i="5" s="1"/>
  <c r="Q63" i="5"/>
  <c r="S63" i="5" s="1"/>
  <c r="Q62" i="5"/>
  <c r="R62" i="5" s="1"/>
  <c r="T62" i="5" s="1"/>
  <c r="U62" i="5" s="1"/>
  <c r="Q61" i="5"/>
  <c r="S61" i="5" s="1"/>
  <c r="Q60" i="5"/>
  <c r="S60" i="5" s="1"/>
  <c r="Q59" i="5"/>
  <c r="S59" i="5" s="1"/>
  <c r="AB46" i="5"/>
  <c r="AB47" i="5"/>
  <c r="AB48" i="5"/>
  <c r="AB49" i="5"/>
  <c r="AB50" i="5"/>
  <c r="AB51" i="5"/>
  <c r="AB52" i="5"/>
  <c r="AB53" i="5"/>
  <c r="AB54" i="5"/>
  <c r="AB55" i="5"/>
  <c r="AB56" i="5"/>
  <c r="AB57" i="5"/>
  <c r="AB58" i="5"/>
  <c r="W46" i="5"/>
  <c r="W47" i="5"/>
  <c r="W48" i="5"/>
  <c r="W49" i="5"/>
  <c r="W50" i="5"/>
  <c r="W51" i="5"/>
  <c r="W52" i="5"/>
  <c r="W53" i="5"/>
  <c r="W54" i="5"/>
  <c r="W55" i="5"/>
  <c r="W56" i="5"/>
  <c r="W57" i="5"/>
  <c r="W58" i="5"/>
  <c r="L46" i="5"/>
  <c r="M46" i="5"/>
  <c r="L47" i="5"/>
  <c r="M47" i="5"/>
  <c r="L48" i="5"/>
  <c r="M48" i="5"/>
  <c r="L49" i="5"/>
  <c r="M49" i="5"/>
  <c r="L50" i="5"/>
  <c r="M50" i="5"/>
  <c r="L51" i="5"/>
  <c r="M51" i="5"/>
  <c r="L52" i="5"/>
  <c r="M52" i="5"/>
  <c r="L53" i="5"/>
  <c r="M53" i="5"/>
  <c r="L54" i="5"/>
  <c r="M54" i="5"/>
  <c r="L55" i="5"/>
  <c r="M55" i="5"/>
  <c r="L56" i="5"/>
  <c r="M56" i="5"/>
  <c r="L57" i="5"/>
  <c r="M57" i="5"/>
  <c r="L58" i="5"/>
  <c r="M58" i="5"/>
  <c r="J46" i="5"/>
  <c r="J47" i="5"/>
  <c r="J48" i="5"/>
  <c r="J49" i="5"/>
  <c r="J50" i="5"/>
  <c r="J51" i="5"/>
  <c r="J52" i="5"/>
  <c r="J53" i="5"/>
  <c r="J54" i="5"/>
  <c r="J55" i="5"/>
  <c r="J56" i="5"/>
  <c r="J57" i="5"/>
  <c r="J58" i="5"/>
  <c r="G46" i="5"/>
  <c r="G47" i="5"/>
  <c r="G48" i="5"/>
  <c r="G49" i="5"/>
  <c r="G50" i="5"/>
  <c r="G51" i="5"/>
  <c r="G52" i="5"/>
  <c r="G53" i="5"/>
  <c r="G54" i="5"/>
  <c r="G55" i="5"/>
  <c r="G56" i="5"/>
  <c r="G57" i="5"/>
  <c r="G58" i="5"/>
  <c r="Q58" i="5"/>
  <c r="S58" i="5" s="1"/>
  <c r="Q57" i="5"/>
  <c r="R57" i="5" s="1"/>
  <c r="T57" i="5" s="1"/>
  <c r="U57" i="5" s="1"/>
  <c r="Q56" i="5"/>
  <c r="R56" i="5" s="1"/>
  <c r="T56" i="5" s="1"/>
  <c r="U56" i="5" s="1"/>
  <c r="Q55" i="5"/>
  <c r="S55" i="5" s="1"/>
  <c r="Q54" i="5"/>
  <c r="S54" i="5" s="1"/>
  <c r="Q53" i="5"/>
  <c r="R53" i="5" s="1"/>
  <c r="T53" i="5" s="1"/>
  <c r="U53" i="5" s="1"/>
  <c r="Q52" i="5"/>
  <c r="S52" i="5" s="1"/>
  <c r="Q51" i="5"/>
  <c r="S51" i="5" s="1"/>
  <c r="Q50" i="5"/>
  <c r="S50" i="5" s="1"/>
  <c r="Q49" i="5"/>
  <c r="R49" i="5" s="1"/>
  <c r="T49" i="5" s="1"/>
  <c r="U49" i="5" s="1"/>
  <c r="Q48" i="5"/>
  <c r="S48" i="5" s="1"/>
  <c r="Q47" i="5"/>
  <c r="S47" i="5" s="1"/>
  <c r="Q46" i="5"/>
  <c r="S46" i="5" s="1"/>
  <c r="AB33" i="5"/>
  <c r="AB34" i="5"/>
  <c r="AB35" i="5"/>
  <c r="AB36" i="5"/>
  <c r="AB37" i="5"/>
  <c r="AB38" i="5"/>
  <c r="AB39" i="5"/>
  <c r="AB40" i="5"/>
  <c r="AB41" i="5"/>
  <c r="AB42" i="5"/>
  <c r="AB43" i="5"/>
  <c r="AB44" i="5"/>
  <c r="AB45" i="5"/>
  <c r="W33" i="5"/>
  <c r="W34" i="5"/>
  <c r="W35" i="5"/>
  <c r="W36" i="5"/>
  <c r="W37" i="5"/>
  <c r="W38" i="5"/>
  <c r="W39" i="5"/>
  <c r="W40" i="5"/>
  <c r="W41" i="5"/>
  <c r="W42" i="5"/>
  <c r="W43" i="5"/>
  <c r="W44" i="5"/>
  <c r="W45" i="5"/>
  <c r="L33" i="5"/>
  <c r="M33" i="5"/>
  <c r="L34" i="5"/>
  <c r="M34" i="5"/>
  <c r="L35" i="5"/>
  <c r="M35" i="5"/>
  <c r="L36" i="5"/>
  <c r="M36" i="5"/>
  <c r="L37" i="5"/>
  <c r="M37" i="5"/>
  <c r="L38" i="5"/>
  <c r="M38" i="5"/>
  <c r="L39" i="5"/>
  <c r="M39" i="5"/>
  <c r="L40" i="5"/>
  <c r="M40" i="5"/>
  <c r="L41" i="5"/>
  <c r="M41" i="5"/>
  <c r="L42" i="5"/>
  <c r="M42" i="5"/>
  <c r="L43" i="5"/>
  <c r="M43" i="5"/>
  <c r="L44" i="5"/>
  <c r="M44" i="5"/>
  <c r="L45" i="5"/>
  <c r="M45" i="5"/>
  <c r="J33" i="5"/>
  <c r="J34" i="5"/>
  <c r="J35" i="5"/>
  <c r="J36" i="5"/>
  <c r="J37" i="5"/>
  <c r="J38" i="5"/>
  <c r="J39" i="5"/>
  <c r="J40" i="5"/>
  <c r="J41" i="5"/>
  <c r="J42" i="5"/>
  <c r="J43" i="5"/>
  <c r="J44" i="5"/>
  <c r="J45" i="5"/>
  <c r="G33" i="5"/>
  <c r="G34" i="5"/>
  <c r="G35" i="5"/>
  <c r="G36" i="5"/>
  <c r="G37" i="5"/>
  <c r="G38" i="5"/>
  <c r="G39" i="5"/>
  <c r="G40" i="5"/>
  <c r="G41" i="5"/>
  <c r="G42" i="5"/>
  <c r="G43" i="5"/>
  <c r="G44" i="5"/>
  <c r="G45" i="5"/>
  <c r="Q45" i="5"/>
  <c r="S45" i="5" s="1"/>
  <c r="Q44" i="5"/>
  <c r="S44" i="5" s="1"/>
  <c r="Q43" i="5"/>
  <c r="S43" i="5" s="1"/>
  <c r="Q42" i="5"/>
  <c r="R42" i="5" s="1"/>
  <c r="T42" i="5" s="1"/>
  <c r="U42" i="5" s="1"/>
  <c r="Q41" i="5"/>
  <c r="R41" i="5" s="1"/>
  <c r="T41" i="5" s="1"/>
  <c r="U41" i="5" s="1"/>
  <c r="Q40" i="5"/>
  <c r="S40" i="5" s="1"/>
  <c r="Q39" i="5"/>
  <c r="S39" i="5" s="1"/>
  <c r="Q38" i="5"/>
  <c r="S38" i="5" s="1"/>
  <c r="Q37" i="5"/>
  <c r="R37" i="5" s="1"/>
  <c r="T37" i="5" s="1"/>
  <c r="U37" i="5" s="1"/>
  <c r="Q36" i="5"/>
  <c r="S36" i="5" s="1"/>
  <c r="Q35" i="5"/>
  <c r="S35" i="5" s="1"/>
  <c r="Q34" i="5"/>
  <c r="S34" i="5" s="1"/>
  <c r="Q33" i="5"/>
  <c r="S33" i="5" s="1"/>
  <c r="W11" i="5"/>
  <c r="W12" i="5"/>
  <c r="W13" i="5"/>
  <c r="W14" i="5"/>
  <c r="W15" i="5"/>
  <c r="W16" i="5"/>
  <c r="W17" i="5"/>
  <c r="W18" i="5"/>
  <c r="W19" i="5"/>
  <c r="W20" i="5"/>
  <c r="W21" i="5"/>
  <c r="W22" i="5"/>
  <c r="W23" i="5"/>
  <c r="W24" i="5"/>
  <c r="W25" i="5"/>
  <c r="W26" i="5"/>
  <c r="W27" i="5"/>
  <c r="W28" i="5"/>
  <c r="W29" i="5"/>
  <c r="W30" i="5"/>
  <c r="W31" i="5"/>
  <c r="W32"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J11" i="5"/>
  <c r="J12" i="5"/>
  <c r="J13" i="5"/>
  <c r="J14" i="5"/>
  <c r="J15" i="5"/>
  <c r="J16" i="5"/>
  <c r="J17" i="5"/>
  <c r="J18" i="5"/>
  <c r="J19" i="5"/>
  <c r="J20" i="5"/>
  <c r="J21" i="5"/>
  <c r="J22" i="5"/>
  <c r="J23" i="5"/>
  <c r="J24" i="5"/>
  <c r="J25" i="5"/>
  <c r="J26" i="5"/>
  <c r="J27" i="5"/>
  <c r="J28" i="5"/>
  <c r="J29" i="5"/>
  <c r="J30" i="5"/>
  <c r="J31" i="5"/>
  <c r="J32" i="5"/>
  <c r="G11" i="5"/>
  <c r="G12" i="5"/>
  <c r="G13" i="5"/>
  <c r="G14" i="5"/>
  <c r="G15" i="5"/>
  <c r="G16" i="5"/>
  <c r="G17" i="5"/>
  <c r="G18" i="5"/>
  <c r="G19" i="5"/>
  <c r="G20" i="5"/>
  <c r="G21" i="5"/>
  <c r="G22" i="5"/>
  <c r="G23" i="5"/>
  <c r="G24" i="5"/>
  <c r="G25" i="5"/>
  <c r="G26" i="5"/>
  <c r="G27" i="5"/>
  <c r="G28" i="5"/>
  <c r="G29" i="5"/>
  <c r="G30" i="5"/>
  <c r="G31" i="5"/>
  <c r="G32" i="5"/>
  <c r="AB32" i="5"/>
  <c r="Q32" i="5"/>
  <c r="S32" i="5" s="1"/>
  <c r="AB31" i="5"/>
  <c r="S31" i="5"/>
  <c r="R31" i="5"/>
  <c r="T31" i="5" s="1"/>
  <c r="U31" i="5" s="1"/>
  <c r="Q31" i="5"/>
  <c r="AB30" i="5"/>
  <c r="S30" i="5"/>
  <c r="R30" i="5"/>
  <c r="T30" i="5" s="1"/>
  <c r="U30" i="5" s="1"/>
  <c r="Q30" i="5"/>
  <c r="AB29" i="5"/>
  <c r="Q29" i="5"/>
  <c r="S29" i="5" s="1"/>
  <c r="AB28" i="5"/>
  <c r="Q28" i="5"/>
  <c r="S28" i="5" s="1"/>
  <c r="AB27" i="5"/>
  <c r="S27" i="5"/>
  <c r="R27" i="5"/>
  <c r="T27" i="5" s="1"/>
  <c r="U27" i="5" s="1"/>
  <c r="Q27" i="5"/>
  <c r="AB26" i="5"/>
  <c r="S26" i="5"/>
  <c r="R26" i="5"/>
  <c r="T26" i="5" s="1"/>
  <c r="U26" i="5" s="1"/>
  <c r="Q26" i="5"/>
  <c r="AB25" i="5"/>
  <c r="Q25" i="5"/>
  <c r="S25" i="5" s="1"/>
  <c r="AB24" i="5"/>
  <c r="Q24" i="5"/>
  <c r="S24" i="5" s="1"/>
  <c r="AB23" i="5"/>
  <c r="Q23" i="5"/>
  <c r="AB22" i="5"/>
  <c r="Q22" i="5"/>
  <c r="AB21" i="5"/>
  <c r="Q21" i="5"/>
  <c r="S21" i="5" s="1"/>
  <c r="AB20" i="5"/>
  <c r="Q20" i="5"/>
  <c r="S20" i="5" s="1"/>
  <c r="AB19" i="5"/>
  <c r="Q19" i="5"/>
  <c r="R19" i="5" s="1"/>
  <c r="T19" i="5" s="1"/>
  <c r="U19" i="5" s="1"/>
  <c r="AB18" i="5"/>
  <c r="Q18" i="5"/>
  <c r="S18" i="5" s="1"/>
  <c r="AB17" i="5"/>
  <c r="Q17" i="5"/>
  <c r="R17" i="5" s="1"/>
  <c r="T17" i="5" s="1"/>
  <c r="U17" i="5" s="1"/>
  <c r="AB16" i="5"/>
  <c r="Q16" i="5"/>
  <c r="S16" i="5" s="1"/>
  <c r="AB15" i="5"/>
  <c r="Q15" i="5"/>
  <c r="R15" i="5" s="1"/>
  <c r="T15" i="5" s="1"/>
  <c r="U15" i="5" s="1"/>
  <c r="AB14" i="5"/>
  <c r="Q14" i="5"/>
  <c r="R14" i="5" s="1"/>
  <c r="T14" i="5" s="1"/>
  <c r="U14" i="5" s="1"/>
  <c r="AB13" i="5"/>
  <c r="Q13" i="5"/>
  <c r="S13" i="5" s="1"/>
  <c r="AB12" i="5"/>
  <c r="Q12" i="5"/>
  <c r="S12" i="5" s="1"/>
  <c r="AB11" i="5"/>
  <c r="Q11" i="5"/>
  <c r="R11" i="5" s="1"/>
  <c r="T11" i="5" s="1"/>
  <c r="U11" i="5" s="1"/>
  <c r="L97" i="4"/>
  <c r="M97" i="4"/>
  <c r="L98" i="4"/>
  <c r="M98" i="4"/>
  <c r="L99" i="4"/>
  <c r="M99" i="4"/>
  <c r="L100" i="4"/>
  <c r="M100" i="4"/>
  <c r="L101" i="4"/>
  <c r="M101" i="4"/>
  <c r="L102" i="4"/>
  <c r="M102" i="4"/>
  <c r="L103" i="4"/>
  <c r="M103" i="4"/>
  <c r="L104" i="4"/>
  <c r="M104" i="4"/>
  <c r="L105" i="4"/>
  <c r="M105" i="4"/>
  <c r="L106" i="4"/>
  <c r="M106" i="4"/>
  <c r="L107" i="4"/>
  <c r="M107" i="4"/>
  <c r="L108" i="4"/>
  <c r="M108" i="4"/>
  <c r="L109" i="4"/>
  <c r="M109" i="4"/>
  <c r="L110" i="4"/>
  <c r="M110" i="4"/>
  <c r="L111" i="4"/>
  <c r="M111" i="4"/>
  <c r="L112" i="4"/>
  <c r="M112" i="4"/>
  <c r="L113" i="4"/>
  <c r="M113" i="4"/>
  <c r="L114" i="4"/>
  <c r="M114" i="4"/>
  <c r="L115" i="4"/>
  <c r="M115" i="4"/>
  <c r="L116" i="4"/>
  <c r="M116" i="4"/>
  <c r="L117" i="4"/>
  <c r="M117" i="4"/>
  <c r="L118" i="4"/>
  <c r="M118" i="4"/>
  <c r="J97" i="4"/>
  <c r="J98" i="4"/>
  <c r="J99" i="4"/>
  <c r="J100" i="4"/>
  <c r="J101" i="4"/>
  <c r="J102" i="4"/>
  <c r="J103" i="4"/>
  <c r="J104" i="4"/>
  <c r="J105" i="4"/>
  <c r="J106" i="4"/>
  <c r="J107" i="4"/>
  <c r="J108" i="4"/>
  <c r="J109" i="4"/>
  <c r="J110" i="4"/>
  <c r="J111" i="4"/>
  <c r="J112" i="4"/>
  <c r="J113" i="4"/>
  <c r="J114" i="4"/>
  <c r="J115" i="4"/>
  <c r="J116" i="4"/>
  <c r="J117" i="4"/>
  <c r="J118" i="4"/>
  <c r="G97" i="4"/>
  <c r="G98" i="4"/>
  <c r="G99" i="4"/>
  <c r="G100" i="4"/>
  <c r="G101" i="4"/>
  <c r="G102" i="4"/>
  <c r="G103" i="4"/>
  <c r="G104" i="4"/>
  <c r="G105" i="4"/>
  <c r="G106" i="4"/>
  <c r="G107" i="4"/>
  <c r="G108" i="4"/>
  <c r="G109" i="4"/>
  <c r="G110" i="4"/>
  <c r="G111" i="4"/>
  <c r="G112" i="4"/>
  <c r="G113" i="4"/>
  <c r="G114" i="4"/>
  <c r="G115" i="4"/>
  <c r="G116" i="4"/>
  <c r="G117" i="4"/>
  <c r="G118" i="4"/>
  <c r="AB118" i="4"/>
  <c r="W118" i="4"/>
  <c r="Q118" i="4"/>
  <c r="S118" i="4" s="1"/>
  <c r="AB117" i="4"/>
  <c r="W117" i="4"/>
  <c r="Q117" i="4"/>
  <c r="S117" i="4" s="1"/>
  <c r="AB116" i="4"/>
  <c r="W116" i="4"/>
  <c r="Q116" i="4"/>
  <c r="S116" i="4" s="1"/>
  <c r="AB115" i="4"/>
  <c r="W115" i="4"/>
  <c r="Q115" i="4"/>
  <c r="R115" i="4" s="1"/>
  <c r="T115" i="4" s="1"/>
  <c r="U115" i="4" s="1"/>
  <c r="AB114" i="4"/>
  <c r="W114" i="4"/>
  <c r="Q114" i="4"/>
  <c r="S114" i="4" s="1"/>
  <c r="AB113" i="4"/>
  <c r="W113" i="4"/>
  <c r="Q113" i="4"/>
  <c r="S113" i="4" s="1"/>
  <c r="AB112" i="4"/>
  <c r="W112" i="4"/>
  <c r="Q112" i="4"/>
  <c r="S112" i="4" s="1"/>
  <c r="AB111" i="4"/>
  <c r="W111" i="4"/>
  <c r="Q111" i="4"/>
  <c r="S111" i="4" s="1"/>
  <c r="AB110" i="4"/>
  <c r="W110" i="4"/>
  <c r="R110" i="4"/>
  <c r="T110" i="4" s="1"/>
  <c r="U110" i="4" s="1"/>
  <c r="Q110" i="4"/>
  <c r="S110" i="4" s="1"/>
  <c r="AB109" i="4"/>
  <c r="W109" i="4"/>
  <c r="Q109" i="4"/>
  <c r="R109" i="4" s="1"/>
  <c r="T109" i="4" s="1"/>
  <c r="U109" i="4" s="1"/>
  <c r="AB108" i="4"/>
  <c r="W108" i="4"/>
  <c r="Q108" i="4"/>
  <c r="S108" i="4" s="1"/>
  <c r="AB107" i="4"/>
  <c r="W107" i="4"/>
  <c r="Q107" i="4"/>
  <c r="S107" i="4" s="1"/>
  <c r="AB106" i="4"/>
  <c r="W106" i="4"/>
  <c r="Q106" i="4"/>
  <c r="R106" i="4" s="1"/>
  <c r="T106" i="4" s="1"/>
  <c r="U106" i="4" s="1"/>
  <c r="AB105" i="4"/>
  <c r="W105" i="4"/>
  <c r="Q105" i="4"/>
  <c r="R105" i="4" s="1"/>
  <c r="T105" i="4" s="1"/>
  <c r="U105" i="4" s="1"/>
  <c r="AB104" i="4"/>
  <c r="W104" i="4"/>
  <c r="Q104" i="4"/>
  <c r="S104" i="4" s="1"/>
  <c r="AB103" i="4"/>
  <c r="W103" i="4"/>
  <c r="S103" i="4"/>
  <c r="Q103" i="4"/>
  <c r="R103" i="4" s="1"/>
  <c r="T103" i="4" s="1"/>
  <c r="U103" i="4" s="1"/>
  <c r="AB102" i="4"/>
  <c r="W102" i="4"/>
  <c r="Q102" i="4"/>
  <c r="S102" i="4" s="1"/>
  <c r="AB101" i="4"/>
  <c r="W101" i="4"/>
  <c r="Q101" i="4"/>
  <c r="R101" i="4" s="1"/>
  <c r="T101" i="4" s="1"/>
  <c r="U101" i="4" s="1"/>
  <c r="AB100" i="4"/>
  <c r="W100" i="4"/>
  <c r="Q100" i="4"/>
  <c r="S100" i="4" s="1"/>
  <c r="AB99" i="4"/>
  <c r="W99" i="4"/>
  <c r="Q99" i="4"/>
  <c r="S99" i="4" s="1"/>
  <c r="AB98" i="4"/>
  <c r="W98" i="4"/>
  <c r="Q98" i="4"/>
  <c r="S98" i="4" s="1"/>
  <c r="AB97" i="4"/>
  <c r="W97" i="4"/>
  <c r="Q97" i="4"/>
  <c r="R97" i="4" s="1"/>
  <c r="T97" i="4" s="1"/>
  <c r="U97" i="4" s="1"/>
  <c r="AB77" i="4"/>
  <c r="AB78" i="4"/>
  <c r="AB79" i="4"/>
  <c r="AB80" i="4"/>
  <c r="AB81" i="4"/>
  <c r="AB82" i="4"/>
  <c r="AB83" i="4"/>
  <c r="AB84" i="4"/>
  <c r="AB85" i="4"/>
  <c r="AB86" i="4"/>
  <c r="AB87" i="4"/>
  <c r="AB88" i="4"/>
  <c r="AB89" i="4"/>
  <c r="AB90" i="4"/>
  <c r="AB91" i="4"/>
  <c r="AB92" i="4"/>
  <c r="AB93" i="4"/>
  <c r="AB94" i="4"/>
  <c r="AB95" i="4"/>
  <c r="AB96" i="4"/>
  <c r="W77" i="4"/>
  <c r="W78" i="4"/>
  <c r="W79" i="4"/>
  <c r="W80" i="4"/>
  <c r="W81" i="4"/>
  <c r="W82" i="4"/>
  <c r="W83" i="4"/>
  <c r="W84" i="4"/>
  <c r="W85" i="4"/>
  <c r="W86" i="4"/>
  <c r="W87" i="4"/>
  <c r="W88" i="4"/>
  <c r="W89" i="4"/>
  <c r="W90" i="4"/>
  <c r="W91" i="4"/>
  <c r="W92" i="4"/>
  <c r="W93" i="4"/>
  <c r="W94" i="4"/>
  <c r="W95" i="4"/>
  <c r="W96" i="4"/>
  <c r="L77" i="4"/>
  <c r="M77" i="4"/>
  <c r="L78" i="4"/>
  <c r="M78" i="4"/>
  <c r="L79" i="4"/>
  <c r="M79" i="4"/>
  <c r="L80" i="4"/>
  <c r="M80" i="4"/>
  <c r="L81" i="4"/>
  <c r="M81" i="4"/>
  <c r="L82" i="4"/>
  <c r="M82" i="4"/>
  <c r="L83" i="4"/>
  <c r="M83" i="4"/>
  <c r="L84" i="4"/>
  <c r="M84" i="4"/>
  <c r="L85" i="4"/>
  <c r="M85" i="4"/>
  <c r="L86" i="4"/>
  <c r="M86" i="4"/>
  <c r="L87" i="4"/>
  <c r="M87" i="4"/>
  <c r="L88" i="4"/>
  <c r="M88" i="4"/>
  <c r="L89" i="4"/>
  <c r="M89" i="4"/>
  <c r="L90" i="4"/>
  <c r="M90" i="4"/>
  <c r="L91" i="4"/>
  <c r="M91" i="4"/>
  <c r="L92" i="4"/>
  <c r="M92" i="4"/>
  <c r="L93" i="4"/>
  <c r="M93" i="4"/>
  <c r="L94" i="4"/>
  <c r="M94" i="4"/>
  <c r="L95" i="4"/>
  <c r="M95" i="4"/>
  <c r="L96" i="4"/>
  <c r="M96" i="4"/>
  <c r="J77" i="4"/>
  <c r="J78" i="4"/>
  <c r="J79" i="4"/>
  <c r="J80" i="4"/>
  <c r="J81" i="4"/>
  <c r="J82" i="4"/>
  <c r="J83" i="4"/>
  <c r="J84" i="4"/>
  <c r="J85" i="4"/>
  <c r="J86" i="4"/>
  <c r="J87" i="4"/>
  <c r="J88" i="4"/>
  <c r="J89" i="4"/>
  <c r="J90" i="4"/>
  <c r="J91" i="4"/>
  <c r="J92" i="4"/>
  <c r="J93" i="4"/>
  <c r="J94" i="4"/>
  <c r="J95" i="4"/>
  <c r="J96" i="4"/>
  <c r="G77" i="4"/>
  <c r="G78" i="4"/>
  <c r="G79" i="4"/>
  <c r="G80" i="4"/>
  <c r="G81" i="4"/>
  <c r="G82" i="4"/>
  <c r="G83" i="4"/>
  <c r="G84" i="4"/>
  <c r="G85" i="4"/>
  <c r="G86" i="4"/>
  <c r="G87" i="4"/>
  <c r="G88" i="4"/>
  <c r="G89" i="4"/>
  <c r="G90" i="4"/>
  <c r="G91" i="4"/>
  <c r="G92" i="4"/>
  <c r="G93" i="4"/>
  <c r="G94" i="4"/>
  <c r="G95" i="4"/>
  <c r="G96" i="4"/>
  <c r="Q96" i="4"/>
  <c r="S96" i="4" s="1"/>
  <c r="S95" i="4"/>
  <c r="Q95" i="4"/>
  <c r="R95" i="4" s="1"/>
  <c r="T95" i="4" s="1"/>
  <c r="U95" i="4" s="1"/>
  <c r="Q94" i="4"/>
  <c r="S94" i="4" s="1"/>
  <c r="Q93" i="4"/>
  <c r="S93" i="4" s="1"/>
  <c r="Q92" i="4"/>
  <c r="S92" i="4" s="1"/>
  <c r="Q91" i="4"/>
  <c r="S91" i="4" s="1"/>
  <c r="Q90" i="4"/>
  <c r="S90" i="4" s="1"/>
  <c r="Q89" i="4"/>
  <c r="S89" i="4" s="1"/>
  <c r="R88" i="4"/>
  <c r="T88" i="4" s="1"/>
  <c r="U88" i="4" s="1"/>
  <c r="Q88" i="4"/>
  <c r="S88" i="4" s="1"/>
  <c r="Q87" i="4"/>
  <c r="R87" i="4" s="1"/>
  <c r="T87" i="4" s="1"/>
  <c r="U87" i="4" s="1"/>
  <c r="Q86" i="4"/>
  <c r="S86" i="4" s="1"/>
  <c r="Q85" i="4"/>
  <c r="S85" i="4" s="1"/>
  <c r="Q84" i="4"/>
  <c r="S84" i="4" s="1"/>
  <c r="Q83" i="4"/>
  <c r="S83" i="4" s="1"/>
  <c r="Q82" i="4"/>
  <c r="S82" i="4" s="1"/>
  <c r="Q81" i="4"/>
  <c r="S81" i="4" s="1"/>
  <c r="T80" i="4"/>
  <c r="U80" i="4" s="1"/>
  <c r="R80" i="4"/>
  <c r="Q80" i="4"/>
  <c r="S80" i="4" s="1"/>
  <c r="Q79" i="4"/>
  <c r="R79" i="4" s="1"/>
  <c r="T79" i="4" s="1"/>
  <c r="U79" i="4" s="1"/>
  <c r="Q78" i="4"/>
  <c r="S78" i="4" s="1"/>
  <c r="Q77" i="4"/>
  <c r="S77" i="4" s="1"/>
  <c r="AB55" i="4"/>
  <c r="AB56" i="4"/>
  <c r="AB57" i="4"/>
  <c r="AB58" i="4"/>
  <c r="AB59" i="4"/>
  <c r="AB60" i="4"/>
  <c r="AB61" i="4"/>
  <c r="AB62" i="4"/>
  <c r="AB63" i="4"/>
  <c r="AB64" i="4"/>
  <c r="AB65" i="4"/>
  <c r="AB66" i="4"/>
  <c r="AB67" i="4"/>
  <c r="AB68" i="4"/>
  <c r="AB69" i="4"/>
  <c r="AB70" i="4"/>
  <c r="AB71" i="4"/>
  <c r="AB72" i="4"/>
  <c r="AB73" i="4"/>
  <c r="AB74" i="4"/>
  <c r="AB75" i="4"/>
  <c r="AB76" i="4"/>
  <c r="W55" i="4"/>
  <c r="W56" i="4"/>
  <c r="W57" i="4"/>
  <c r="W58" i="4"/>
  <c r="W59" i="4"/>
  <c r="W60" i="4"/>
  <c r="W61" i="4"/>
  <c r="W62" i="4"/>
  <c r="W63" i="4"/>
  <c r="W64" i="4"/>
  <c r="W65" i="4"/>
  <c r="W66" i="4"/>
  <c r="W67" i="4"/>
  <c r="W68" i="4"/>
  <c r="W69" i="4"/>
  <c r="W70" i="4"/>
  <c r="W71" i="4"/>
  <c r="W72" i="4"/>
  <c r="W73" i="4"/>
  <c r="W74" i="4"/>
  <c r="W75" i="4"/>
  <c r="W76" i="4"/>
  <c r="L55" i="4"/>
  <c r="M55" i="4"/>
  <c r="L56" i="4"/>
  <c r="M56" i="4"/>
  <c r="L57" i="4"/>
  <c r="M57" i="4"/>
  <c r="L58" i="4"/>
  <c r="M58" i="4"/>
  <c r="L59" i="4"/>
  <c r="M59" i="4"/>
  <c r="L60" i="4"/>
  <c r="M60" i="4"/>
  <c r="L61" i="4"/>
  <c r="M61" i="4"/>
  <c r="L62" i="4"/>
  <c r="M62" i="4"/>
  <c r="L63" i="4"/>
  <c r="M63" i="4"/>
  <c r="L64" i="4"/>
  <c r="M64" i="4"/>
  <c r="L65" i="4"/>
  <c r="M65" i="4"/>
  <c r="L66" i="4"/>
  <c r="M66" i="4"/>
  <c r="L67" i="4"/>
  <c r="M67" i="4"/>
  <c r="L68" i="4"/>
  <c r="M68" i="4"/>
  <c r="L69" i="4"/>
  <c r="M69" i="4"/>
  <c r="L70" i="4"/>
  <c r="M70" i="4"/>
  <c r="L71" i="4"/>
  <c r="M71" i="4"/>
  <c r="L72" i="4"/>
  <c r="M72" i="4"/>
  <c r="L73" i="4"/>
  <c r="M73" i="4"/>
  <c r="L74" i="4"/>
  <c r="M74" i="4"/>
  <c r="L75" i="4"/>
  <c r="M75" i="4"/>
  <c r="L76" i="4"/>
  <c r="M76" i="4"/>
  <c r="J55" i="4"/>
  <c r="J56" i="4"/>
  <c r="J57" i="4"/>
  <c r="J58" i="4"/>
  <c r="J59" i="4"/>
  <c r="J60" i="4"/>
  <c r="J61" i="4"/>
  <c r="J62" i="4"/>
  <c r="J63" i="4"/>
  <c r="J64" i="4"/>
  <c r="J65" i="4"/>
  <c r="J66" i="4"/>
  <c r="J67" i="4"/>
  <c r="J68" i="4"/>
  <c r="J69" i="4"/>
  <c r="J70" i="4"/>
  <c r="J71" i="4"/>
  <c r="J72" i="4"/>
  <c r="J73" i="4"/>
  <c r="J74" i="4"/>
  <c r="J75" i="4"/>
  <c r="J76" i="4"/>
  <c r="G55" i="4"/>
  <c r="G56" i="4"/>
  <c r="G57" i="4"/>
  <c r="G58" i="4"/>
  <c r="G59" i="4"/>
  <c r="G60" i="4"/>
  <c r="G61" i="4"/>
  <c r="G62" i="4"/>
  <c r="G63" i="4"/>
  <c r="G64" i="4"/>
  <c r="G65" i="4"/>
  <c r="G66" i="4"/>
  <c r="G67" i="4"/>
  <c r="G68" i="4"/>
  <c r="G69" i="4"/>
  <c r="G70" i="4"/>
  <c r="G71" i="4"/>
  <c r="G72" i="4"/>
  <c r="G73" i="4"/>
  <c r="G74" i="4"/>
  <c r="G75" i="4"/>
  <c r="G76" i="4"/>
  <c r="S76" i="4"/>
  <c r="R76" i="4"/>
  <c r="T76" i="4" s="1"/>
  <c r="U76" i="4" s="1"/>
  <c r="Q76" i="4"/>
  <c r="Q75" i="4"/>
  <c r="S75" i="4" s="1"/>
  <c r="Q74" i="4"/>
  <c r="S74" i="4" s="1"/>
  <c r="Q73" i="4"/>
  <c r="S73" i="4" s="1"/>
  <c r="Q72" i="4"/>
  <c r="S72" i="4" s="1"/>
  <c r="Q71" i="4"/>
  <c r="R71" i="4" s="1"/>
  <c r="T71" i="4" s="1"/>
  <c r="U71" i="4" s="1"/>
  <c r="Q70" i="4"/>
  <c r="S70" i="4" s="1"/>
  <c r="Q69" i="4"/>
  <c r="S69" i="4" s="1"/>
  <c r="Q68" i="4"/>
  <c r="S68" i="4" s="1"/>
  <c r="Q67" i="4"/>
  <c r="S67" i="4" s="1"/>
  <c r="Q66" i="4"/>
  <c r="S66" i="4" s="1"/>
  <c r="Q65" i="4"/>
  <c r="S65" i="4" s="1"/>
  <c r="Q64" i="4"/>
  <c r="S64" i="4" s="1"/>
  <c r="S63" i="4"/>
  <c r="Q63" i="4"/>
  <c r="R63" i="4" s="1"/>
  <c r="T63" i="4" s="1"/>
  <c r="U63" i="4" s="1"/>
  <c r="Q62" i="4"/>
  <c r="S62" i="4" s="1"/>
  <c r="Q61" i="4"/>
  <c r="S61" i="4" s="1"/>
  <c r="Q60" i="4"/>
  <c r="S60" i="4" s="1"/>
  <c r="Q59" i="4"/>
  <c r="S59" i="4" s="1"/>
  <c r="Q58" i="4"/>
  <c r="S58" i="4" s="1"/>
  <c r="Q57" i="4"/>
  <c r="S57" i="4" s="1"/>
  <c r="Q56" i="4"/>
  <c r="S56" i="4" s="1"/>
  <c r="S55" i="4"/>
  <c r="Q55" i="4"/>
  <c r="R55" i="4" s="1"/>
  <c r="T55" i="4" s="1"/>
  <c r="U55" i="4" s="1"/>
  <c r="AB33" i="4"/>
  <c r="AB34" i="4"/>
  <c r="AB35" i="4"/>
  <c r="AB36" i="4"/>
  <c r="AB37" i="4"/>
  <c r="AB38" i="4"/>
  <c r="AB39" i="4"/>
  <c r="AB40" i="4"/>
  <c r="AB41" i="4"/>
  <c r="AB42" i="4"/>
  <c r="AB43" i="4"/>
  <c r="AB44" i="4"/>
  <c r="AB45" i="4"/>
  <c r="AB46" i="4"/>
  <c r="AB47" i="4"/>
  <c r="AB48" i="4"/>
  <c r="AB49" i="4"/>
  <c r="AB50" i="4"/>
  <c r="AB51" i="4"/>
  <c r="AB52" i="4"/>
  <c r="AB53" i="4"/>
  <c r="AB54" i="4"/>
  <c r="W33" i="4"/>
  <c r="W34" i="4"/>
  <c r="W35" i="4"/>
  <c r="W36" i="4"/>
  <c r="W37" i="4"/>
  <c r="W38" i="4"/>
  <c r="W39" i="4"/>
  <c r="W40" i="4"/>
  <c r="W41" i="4"/>
  <c r="W42" i="4"/>
  <c r="W43" i="4"/>
  <c r="W44" i="4"/>
  <c r="W45" i="4"/>
  <c r="W46" i="4"/>
  <c r="W47" i="4"/>
  <c r="W48" i="4"/>
  <c r="W49" i="4"/>
  <c r="W50" i="4"/>
  <c r="W51" i="4"/>
  <c r="W52" i="4"/>
  <c r="W53" i="4"/>
  <c r="W54" i="4"/>
  <c r="L33" i="4"/>
  <c r="M33" i="4"/>
  <c r="L34" i="4"/>
  <c r="M34" i="4"/>
  <c r="L35" i="4"/>
  <c r="M35" i="4"/>
  <c r="L36" i="4"/>
  <c r="M36" i="4"/>
  <c r="L37" i="4"/>
  <c r="M37" i="4"/>
  <c r="L38" i="4"/>
  <c r="M38" i="4"/>
  <c r="L39" i="4"/>
  <c r="M39" i="4"/>
  <c r="L40" i="4"/>
  <c r="M40" i="4"/>
  <c r="L41" i="4"/>
  <c r="M41" i="4"/>
  <c r="L42" i="4"/>
  <c r="M42" i="4"/>
  <c r="L43" i="4"/>
  <c r="M43" i="4"/>
  <c r="L44" i="4"/>
  <c r="M44" i="4"/>
  <c r="L45" i="4"/>
  <c r="M45" i="4"/>
  <c r="L46" i="4"/>
  <c r="M46" i="4"/>
  <c r="L47" i="4"/>
  <c r="M47" i="4"/>
  <c r="L48" i="4"/>
  <c r="M48" i="4"/>
  <c r="L49" i="4"/>
  <c r="M49" i="4"/>
  <c r="L50" i="4"/>
  <c r="M50" i="4"/>
  <c r="L51" i="4"/>
  <c r="M51" i="4"/>
  <c r="L52" i="4"/>
  <c r="M52" i="4"/>
  <c r="L53" i="4"/>
  <c r="M53" i="4"/>
  <c r="L54" i="4"/>
  <c r="M54" i="4"/>
  <c r="J33" i="4"/>
  <c r="J34" i="4"/>
  <c r="J35" i="4"/>
  <c r="J36" i="4"/>
  <c r="J37" i="4"/>
  <c r="J38" i="4"/>
  <c r="J39" i="4"/>
  <c r="J40" i="4"/>
  <c r="J41" i="4"/>
  <c r="J42" i="4"/>
  <c r="J43" i="4"/>
  <c r="J44" i="4"/>
  <c r="J45" i="4"/>
  <c r="J46" i="4"/>
  <c r="J47" i="4"/>
  <c r="J48" i="4"/>
  <c r="J49" i="4"/>
  <c r="J50" i="4"/>
  <c r="J51" i="4"/>
  <c r="J52" i="4"/>
  <c r="J53" i="4"/>
  <c r="J54" i="4"/>
  <c r="G33" i="4"/>
  <c r="G34" i="4"/>
  <c r="G35" i="4"/>
  <c r="G36" i="4"/>
  <c r="G37" i="4"/>
  <c r="G38" i="4"/>
  <c r="G39" i="4"/>
  <c r="G40" i="4"/>
  <c r="G41" i="4"/>
  <c r="G42" i="4"/>
  <c r="G43" i="4"/>
  <c r="G44" i="4"/>
  <c r="G45" i="4"/>
  <c r="G46" i="4"/>
  <c r="G47" i="4"/>
  <c r="G48" i="4"/>
  <c r="G49" i="4"/>
  <c r="G50" i="4"/>
  <c r="G51" i="4"/>
  <c r="G52" i="4"/>
  <c r="G53" i="4"/>
  <c r="G54" i="4"/>
  <c r="Q54" i="4"/>
  <c r="S54" i="4" s="1"/>
  <c r="S53" i="4"/>
  <c r="Q53" i="4"/>
  <c r="R53" i="4" s="1"/>
  <c r="T53" i="4" s="1"/>
  <c r="U53" i="4" s="1"/>
  <c r="Q52" i="4"/>
  <c r="R52" i="4" s="1"/>
  <c r="T52" i="4" s="1"/>
  <c r="U52" i="4" s="1"/>
  <c r="Q51" i="4"/>
  <c r="S51" i="4" s="1"/>
  <c r="Q50" i="4"/>
  <c r="S50" i="4" s="1"/>
  <c r="Q49" i="4"/>
  <c r="R49" i="4" s="1"/>
  <c r="T49" i="4" s="1"/>
  <c r="U49" i="4" s="1"/>
  <c r="Q48" i="4"/>
  <c r="S48" i="4" s="1"/>
  <c r="Q47" i="4"/>
  <c r="S47" i="4" s="1"/>
  <c r="Q46" i="4"/>
  <c r="S46" i="4" s="1"/>
  <c r="S45" i="4"/>
  <c r="Q45" i="4"/>
  <c r="R45" i="4" s="1"/>
  <c r="T45" i="4" s="1"/>
  <c r="U45" i="4" s="1"/>
  <c r="Q44" i="4"/>
  <c r="R44" i="4" s="1"/>
  <c r="T44" i="4" s="1"/>
  <c r="U44" i="4" s="1"/>
  <c r="Q43" i="4"/>
  <c r="S43" i="4" s="1"/>
  <c r="Q42" i="4"/>
  <c r="S42" i="4" s="1"/>
  <c r="Q41" i="4"/>
  <c r="R41" i="4" s="1"/>
  <c r="T41" i="4" s="1"/>
  <c r="U41" i="4" s="1"/>
  <c r="Q40" i="4"/>
  <c r="S40" i="4" s="1"/>
  <c r="Q39" i="4"/>
  <c r="S39" i="4" s="1"/>
  <c r="Q38" i="4"/>
  <c r="S38" i="4" s="1"/>
  <c r="Q37" i="4"/>
  <c r="R37" i="4" s="1"/>
  <c r="T37" i="4" s="1"/>
  <c r="U37" i="4" s="1"/>
  <c r="S36" i="4"/>
  <c r="Q36" i="4"/>
  <c r="R36" i="4" s="1"/>
  <c r="T36" i="4" s="1"/>
  <c r="U36" i="4" s="1"/>
  <c r="Q35" i="4"/>
  <c r="S35" i="4" s="1"/>
  <c r="Q34" i="4"/>
  <c r="S34" i="4" s="1"/>
  <c r="Q33" i="4"/>
  <c r="R33" i="4" s="1"/>
  <c r="T33" i="4" s="1"/>
  <c r="U33" i="4" s="1"/>
  <c r="AB11" i="4"/>
  <c r="AB12" i="4"/>
  <c r="AB13" i="4"/>
  <c r="AB14" i="4"/>
  <c r="AB15" i="4"/>
  <c r="AB16" i="4"/>
  <c r="AB17" i="4"/>
  <c r="AB18" i="4"/>
  <c r="AB19" i="4"/>
  <c r="AB20" i="4"/>
  <c r="AB21" i="4"/>
  <c r="AB22" i="4"/>
  <c r="AB23" i="4"/>
  <c r="AB24" i="4"/>
  <c r="AB25" i="4"/>
  <c r="AB26" i="4"/>
  <c r="AB27" i="4"/>
  <c r="AB28" i="4"/>
  <c r="AB29" i="4"/>
  <c r="AB30" i="4"/>
  <c r="AB31" i="4"/>
  <c r="AB32" i="4"/>
  <c r="W11" i="4"/>
  <c r="W12" i="4"/>
  <c r="W13" i="4"/>
  <c r="W14" i="4"/>
  <c r="W15" i="4"/>
  <c r="W16" i="4"/>
  <c r="W17" i="4"/>
  <c r="W18" i="4"/>
  <c r="W19" i="4"/>
  <c r="W20" i="4"/>
  <c r="W21" i="4"/>
  <c r="W22" i="4"/>
  <c r="W23" i="4"/>
  <c r="W24" i="4"/>
  <c r="W25" i="4"/>
  <c r="W26" i="4"/>
  <c r="W27" i="4"/>
  <c r="W28" i="4"/>
  <c r="W29" i="4"/>
  <c r="W30" i="4"/>
  <c r="W31" i="4"/>
  <c r="W32" i="4"/>
  <c r="L11" i="4"/>
  <c r="M11" i="4"/>
  <c r="L12" i="4"/>
  <c r="M12" i="4"/>
  <c r="L13" i="4"/>
  <c r="M13" i="4"/>
  <c r="L14" i="4"/>
  <c r="M14" i="4"/>
  <c r="L15" i="4"/>
  <c r="M15" i="4"/>
  <c r="L16" i="4"/>
  <c r="M16" i="4"/>
  <c r="L17" i="4"/>
  <c r="M17" i="4"/>
  <c r="L18" i="4"/>
  <c r="M18" i="4"/>
  <c r="L19" i="4"/>
  <c r="M19" i="4"/>
  <c r="L20" i="4"/>
  <c r="M20" i="4"/>
  <c r="L21" i="4"/>
  <c r="M21" i="4"/>
  <c r="L22" i="4"/>
  <c r="M22" i="4"/>
  <c r="L23" i="4"/>
  <c r="M23" i="4"/>
  <c r="L24" i="4"/>
  <c r="M24" i="4"/>
  <c r="L25" i="4"/>
  <c r="M25" i="4"/>
  <c r="L26" i="4"/>
  <c r="M26" i="4"/>
  <c r="L27" i="4"/>
  <c r="M27" i="4"/>
  <c r="L28" i="4"/>
  <c r="M28" i="4"/>
  <c r="L29" i="4"/>
  <c r="M29" i="4"/>
  <c r="L30" i="4"/>
  <c r="M30" i="4"/>
  <c r="L31" i="4"/>
  <c r="M31" i="4"/>
  <c r="L32" i="4"/>
  <c r="M32" i="4"/>
  <c r="J11" i="4"/>
  <c r="J12" i="4"/>
  <c r="J13" i="4"/>
  <c r="J14" i="4"/>
  <c r="J15" i="4"/>
  <c r="J16" i="4"/>
  <c r="J17" i="4"/>
  <c r="J18" i="4"/>
  <c r="J19" i="4"/>
  <c r="J20" i="4"/>
  <c r="J21" i="4"/>
  <c r="J22" i="4"/>
  <c r="J23" i="4"/>
  <c r="J24" i="4"/>
  <c r="J25" i="4"/>
  <c r="J26" i="4"/>
  <c r="J27" i="4"/>
  <c r="J28" i="4"/>
  <c r="J29" i="4"/>
  <c r="J30" i="4"/>
  <c r="J31" i="4"/>
  <c r="J32" i="4"/>
  <c r="G11" i="4"/>
  <c r="G12" i="4"/>
  <c r="G13" i="4"/>
  <c r="G14" i="4"/>
  <c r="G15" i="4"/>
  <c r="G16" i="4"/>
  <c r="G17" i="4"/>
  <c r="G18" i="4"/>
  <c r="G19" i="4"/>
  <c r="G20" i="4"/>
  <c r="G21" i="4"/>
  <c r="G22" i="4"/>
  <c r="G23" i="4"/>
  <c r="G24" i="4"/>
  <c r="G25" i="4"/>
  <c r="G26" i="4"/>
  <c r="G27" i="4"/>
  <c r="G28" i="4"/>
  <c r="G29" i="4"/>
  <c r="G30" i="4"/>
  <c r="G31" i="4"/>
  <c r="G32" i="4"/>
  <c r="Q32" i="4"/>
  <c r="S32" i="4" s="1"/>
  <c r="Q31" i="4"/>
  <c r="S31" i="4" s="1"/>
  <c r="Q30" i="4"/>
  <c r="S30" i="4" s="1"/>
  <c r="Q29" i="4"/>
  <c r="S29" i="4" s="1"/>
  <c r="Q28" i="4"/>
  <c r="R28" i="4" s="1"/>
  <c r="T28" i="4" s="1"/>
  <c r="U28" i="4" s="1"/>
  <c r="Q27" i="4"/>
  <c r="S27" i="4" s="1"/>
  <c r="R26" i="4"/>
  <c r="T26" i="4" s="1"/>
  <c r="U26" i="4" s="1"/>
  <c r="Q26" i="4"/>
  <c r="S26" i="4" s="1"/>
  <c r="Q25" i="4"/>
  <c r="S25" i="4" s="1"/>
  <c r="Q24" i="4"/>
  <c r="S24" i="4" s="1"/>
  <c r="S23" i="4"/>
  <c r="Q23" i="4"/>
  <c r="R23" i="4" s="1"/>
  <c r="T23" i="4" s="1"/>
  <c r="U23" i="4" s="1"/>
  <c r="Q22" i="4"/>
  <c r="S22" i="4" s="1"/>
  <c r="Q21" i="4"/>
  <c r="S21" i="4" s="1"/>
  <c r="Q20" i="4"/>
  <c r="S20" i="4" s="1"/>
  <c r="Q19" i="4"/>
  <c r="S19" i="4" s="1"/>
  <c r="R18" i="4"/>
  <c r="T18" i="4" s="1"/>
  <c r="U18" i="4" s="1"/>
  <c r="Q18" i="4"/>
  <c r="S18" i="4" s="1"/>
  <c r="Q17" i="4"/>
  <c r="S17" i="4" s="1"/>
  <c r="Q16" i="4"/>
  <c r="S16" i="4" s="1"/>
  <c r="Q15" i="4"/>
  <c r="S15" i="4" s="1"/>
  <c r="Q14" i="4"/>
  <c r="S14" i="4" s="1"/>
  <c r="Q13" i="4"/>
  <c r="S13" i="4" s="1"/>
  <c r="S12" i="4"/>
  <c r="Q12" i="4"/>
  <c r="R12" i="4" s="1"/>
  <c r="T12" i="4" s="1"/>
  <c r="U12" i="4" s="1"/>
  <c r="Q11" i="4"/>
  <c r="S11" i="4" s="1"/>
  <c r="AB96" i="1"/>
  <c r="AB97" i="1"/>
  <c r="AB98" i="1"/>
  <c r="AB99" i="1"/>
  <c r="AB100" i="1"/>
  <c r="AB101" i="1"/>
  <c r="AB102" i="1"/>
  <c r="AB103" i="1"/>
  <c r="AB104" i="1"/>
  <c r="AB105" i="1"/>
  <c r="AB106" i="1"/>
  <c r="AB107" i="1"/>
  <c r="AB108" i="1"/>
  <c r="AB109" i="1"/>
  <c r="AB110" i="1"/>
  <c r="AB111" i="1"/>
  <c r="AB112" i="1"/>
  <c r="AB113" i="1"/>
  <c r="AB114" i="1"/>
  <c r="W96" i="1"/>
  <c r="W97" i="1"/>
  <c r="W98" i="1"/>
  <c r="W99" i="1"/>
  <c r="W100" i="1"/>
  <c r="W101" i="1"/>
  <c r="W102" i="1"/>
  <c r="W103" i="1"/>
  <c r="W104" i="1"/>
  <c r="W105" i="1"/>
  <c r="W106" i="1"/>
  <c r="W107" i="1"/>
  <c r="W108" i="1"/>
  <c r="W109" i="1"/>
  <c r="W110" i="1"/>
  <c r="W111" i="1"/>
  <c r="W112" i="1"/>
  <c r="W113" i="1"/>
  <c r="W114"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3" i="1"/>
  <c r="M113" i="1"/>
  <c r="L114" i="1"/>
  <c r="M114" i="1"/>
  <c r="J96" i="1"/>
  <c r="J97" i="1"/>
  <c r="J98" i="1"/>
  <c r="J99" i="1"/>
  <c r="J100" i="1"/>
  <c r="J101" i="1"/>
  <c r="J102" i="1"/>
  <c r="J103" i="1"/>
  <c r="J104" i="1"/>
  <c r="J105" i="1"/>
  <c r="J106" i="1"/>
  <c r="J107" i="1"/>
  <c r="J108" i="1"/>
  <c r="J109" i="1"/>
  <c r="J110" i="1"/>
  <c r="J111" i="1"/>
  <c r="J112" i="1"/>
  <c r="J113" i="1"/>
  <c r="J114" i="1"/>
  <c r="G96" i="1"/>
  <c r="G97" i="1"/>
  <c r="G98" i="1"/>
  <c r="G99" i="1"/>
  <c r="G100" i="1"/>
  <c r="G101" i="1"/>
  <c r="G102" i="1"/>
  <c r="G103" i="1"/>
  <c r="G104" i="1"/>
  <c r="G105" i="1"/>
  <c r="G106" i="1"/>
  <c r="G107" i="1"/>
  <c r="G108" i="1"/>
  <c r="G109" i="1"/>
  <c r="G110" i="1"/>
  <c r="G111" i="1"/>
  <c r="G112" i="1"/>
  <c r="G113" i="1"/>
  <c r="G114" i="1"/>
  <c r="Q113" i="1"/>
  <c r="S113" i="1" s="1"/>
  <c r="Q114" i="1"/>
  <c r="S114" i="1" s="1"/>
  <c r="Q112" i="1"/>
  <c r="R112" i="1" s="1"/>
  <c r="T112" i="1" s="1"/>
  <c r="U112" i="1" s="1"/>
  <c r="Q111" i="1"/>
  <c r="S111" i="1" s="1"/>
  <c r="Q110" i="1"/>
  <c r="S110" i="1" s="1"/>
  <c r="Q109" i="1"/>
  <c r="S109" i="1" s="1"/>
  <c r="Q108" i="1"/>
  <c r="S108" i="1" s="1"/>
  <c r="Q107" i="1"/>
  <c r="S107" i="1" s="1"/>
  <c r="Q106" i="1"/>
  <c r="S106" i="1" s="1"/>
  <c r="Q105" i="1"/>
  <c r="S105" i="1" s="1"/>
  <c r="S104" i="1"/>
  <c r="Q104" i="1"/>
  <c r="R104" i="1" s="1"/>
  <c r="T104" i="1" s="1"/>
  <c r="U104" i="1" s="1"/>
  <c r="Q103" i="1"/>
  <c r="S103" i="1" s="1"/>
  <c r="Q102" i="1"/>
  <c r="S102" i="1" s="1"/>
  <c r="Q101" i="1"/>
  <c r="S101" i="1" s="1"/>
  <c r="Q100" i="1"/>
  <c r="S100" i="1" s="1"/>
  <c r="Q99" i="1"/>
  <c r="S99" i="1" s="1"/>
  <c r="Q98" i="1"/>
  <c r="S98" i="1" s="1"/>
  <c r="Q97" i="1"/>
  <c r="S97" i="1" s="1"/>
  <c r="Q96" i="1"/>
  <c r="S96" i="1" s="1"/>
  <c r="AB80" i="1"/>
  <c r="AB81" i="1"/>
  <c r="AB82" i="1"/>
  <c r="AB83" i="1"/>
  <c r="AB84" i="1"/>
  <c r="AB85" i="1"/>
  <c r="AB86" i="1"/>
  <c r="AB87" i="1"/>
  <c r="AB88" i="1"/>
  <c r="AB89" i="1"/>
  <c r="AB90" i="1"/>
  <c r="AB91" i="1"/>
  <c r="AB92" i="1"/>
  <c r="AB93" i="1"/>
  <c r="AB94" i="1"/>
  <c r="AB95" i="1"/>
  <c r="W80" i="1"/>
  <c r="W81" i="1"/>
  <c r="W82" i="1"/>
  <c r="W83" i="1"/>
  <c r="W84" i="1"/>
  <c r="W85" i="1"/>
  <c r="W86" i="1"/>
  <c r="W87" i="1"/>
  <c r="W88" i="1"/>
  <c r="W89" i="1"/>
  <c r="W90" i="1"/>
  <c r="W91" i="1"/>
  <c r="W92" i="1"/>
  <c r="W93" i="1"/>
  <c r="W94" i="1"/>
  <c r="W95"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J80" i="1"/>
  <c r="J81" i="1"/>
  <c r="J82" i="1"/>
  <c r="J83" i="1"/>
  <c r="J84" i="1"/>
  <c r="J85" i="1"/>
  <c r="J86" i="1"/>
  <c r="J87" i="1"/>
  <c r="J88" i="1"/>
  <c r="J89" i="1"/>
  <c r="J90" i="1"/>
  <c r="J91" i="1"/>
  <c r="J92" i="1"/>
  <c r="J93" i="1"/>
  <c r="J94" i="1"/>
  <c r="J95" i="1"/>
  <c r="G80" i="1"/>
  <c r="G81" i="1"/>
  <c r="G82" i="1"/>
  <c r="G83" i="1"/>
  <c r="G84" i="1"/>
  <c r="G85" i="1"/>
  <c r="G86" i="1"/>
  <c r="G87" i="1"/>
  <c r="G88" i="1"/>
  <c r="G89" i="1"/>
  <c r="G90" i="1"/>
  <c r="G91" i="1"/>
  <c r="G92" i="1"/>
  <c r="G93" i="1"/>
  <c r="G94" i="1"/>
  <c r="G95" i="1"/>
  <c r="Q95" i="1"/>
  <c r="S95" i="1" s="1"/>
  <c r="Q94" i="1"/>
  <c r="R94" i="1" s="1"/>
  <c r="T94" i="1" s="1"/>
  <c r="U94" i="1" s="1"/>
  <c r="Q93" i="1"/>
  <c r="S93" i="1" s="1"/>
  <c r="Q92" i="1"/>
  <c r="S92" i="1" s="1"/>
  <c r="Q91" i="1"/>
  <c r="S91" i="1" s="1"/>
  <c r="Q90" i="1"/>
  <c r="S90" i="1" s="1"/>
  <c r="Q89" i="1"/>
  <c r="S89" i="1" s="1"/>
  <c r="Q88" i="1"/>
  <c r="S88" i="1" s="1"/>
  <c r="Q87" i="1"/>
  <c r="S87" i="1" s="1"/>
  <c r="Q86" i="1"/>
  <c r="R86" i="1" s="1"/>
  <c r="T86" i="1" s="1"/>
  <c r="U86" i="1" s="1"/>
  <c r="Q85" i="1"/>
  <c r="S85" i="1" s="1"/>
  <c r="Q84" i="1"/>
  <c r="S84" i="1" s="1"/>
  <c r="Q83" i="1"/>
  <c r="S83" i="1" s="1"/>
  <c r="Q82" i="1"/>
  <c r="S82" i="1" s="1"/>
  <c r="Q81" i="1"/>
  <c r="S81" i="1" s="1"/>
  <c r="Q80" i="1"/>
  <c r="S80" i="1" s="1"/>
  <c r="AB70" i="1"/>
  <c r="AB71" i="1"/>
  <c r="AB72" i="1"/>
  <c r="AB73" i="1"/>
  <c r="AB74" i="1"/>
  <c r="AB75" i="1"/>
  <c r="AB76" i="1"/>
  <c r="AB77" i="1"/>
  <c r="AB78" i="1"/>
  <c r="AB79" i="1"/>
  <c r="L70" i="1"/>
  <c r="M70" i="1"/>
  <c r="L71" i="1"/>
  <c r="M71" i="1"/>
  <c r="L72" i="1"/>
  <c r="M72" i="1"/>
  <c r="L73" i="1"/>
  <c r="M73" i="1"/>
  <c r="L74" i="1"/>
  <c r="M74" i="1"/>
  <c r="L75" i="1"/>
  <c r="M75" i="1"/>
  <c r="L76" i="1"/>
  <c r="M76" i="1"/>
  <c r="L77" i="1"/>
  <c r="M77" i="1"/>
  <c r="L78" i="1"/>
  <c r="M78" i="1"/>
  <c r="L79" i="1"/>
  <c r="M79" i="1"/>
  <c r="J70" i="1"/>
  <c r="J71" i="1"/>
  <c r="J72" i="1"/>
  <c r="J73" i="1"/>
  <c r="J74" i="1"/>
  <c r="J75" i="1"/>
  <c r="J76" i="1"/>
  <c r="J77" i="1"/>
  <c r="J78" i="1"/>
  <c r="J79" i="1"/>
  <c r="G70" i="1"/>
  <c r="G71" i="1"/>
  <c r="G72" i="1"/>
  <c r="G73" i="1"/>
  <c r="G74" i="1"/>
  <c r="G75" i="1"/>
  <c r="G76" i="1"/>
  <c r="G77" i="1"/>
  <c r="G78" i="1"/>
  <c r="G79" i="1"/>
  <c r="W79" i="1"/>
  <c r="Q79" i="1"/>
  <c r="S79" i="1" s="1"/>
  <c r="W78" i="1"/>
  <c r="Q78" i="1"/>
  <c r="S78" i="1" s="1"/>
  <c r="W77" i="1"/>
  <c r="Q77" i="1"/>
  <c r="S77" i="1" s="1"/>
  <c r="W76" i="1"/>
  <c r="Q76" i="1"/>
  <c r="R76" i="1" s="1"/>
  <c r="T76" i="1" s="1"/>
  <c r="U76" i="1" s="1"/>
  <c r="W75" i="1"/>
  <c r="Q75" i="1"/>
  <c r="R75" i="1" s="1"/>
  <c r="T75" i="1" s="1"/>
  <c r="U75" i="1" s="1"/>
  <c r="W74" i="1"/>
  <c r="Q74" i="1"/>
  <c r="S74" i="1" s="1"/>
  <c r="W73" i="1"/>
  <c r="Q73" i="1"/>
  <c r="S73" i="1" s="1"/>
  <c r="W72" i="1"/>
  <c r="Q72" i="1"/>
  <c r="S72" i="1" s="1"/>
  <c r="W71" i="1"/>
  <c r="Q71" i="1"/>
  <c r="S71" i="1" s="1"/>
  <c r="W70" i="1"/>
  <c r="Q70" i="1"/>
  <c r="R70" i="1" s="1"/>
  <c r="T70" i="1" s="1"/>
  <c r="U70" i="1" s="1"/>
  <c r="AB54" i="1"/>
  <c r="AB55" i="1"/>
  <c r="AB56" i="1"/>
  <c r="AB57" i="1"/>
  <c r="AB58" i="1"/>
  <c r="AB59" i="1"/>
  <c r="AB60" i="1"/>
  <c r="AB61" i="1"/>
  <c r="AB62" i="1"/>
  <c r="AB63" i="1"/>
  <c r="AB64" i="1"/>
  <c r="AB65" i="1"/>
  <c r="AB66" i="1"/>
  <c r="AB67" i="1"/>
  <c r="AB68" i="1"/>
  <c r="AB69" i="1"/>
  <c r="W54" i="1"/>
  <c r="W55" i="1"/>
  <c r="W56" i="1"/>
  <c r="W57" i="1"/>
  <c r="W58" i="1"/>
  <c r="W59" i="1"/>
  <c r="W60" i="1"/>
  <c r="W61" i="1"/>
  <c r="W62" i="1"/>
  <c r="W63" i="1"/>
  <c r="W64" i="1"/>
  <c r="W65" i="1"/>
  <c r="W66" i="1"/>
  <c r="W67" i="1"/>
  <c r="W68" i="1"/>
  <c r="W69"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J54" i="1"/>
  <c r="J55" i="1"/>
  <c r="J56" i="1"/>
  <c r="J57" i="1"/>
  <c r="J58" i="1"/>
  <c r="J59" i="1"/>
  <c r="J60" i="1"/>
  <c r="J61" i="1"/>
  <c r="J62" i="1"/>
  <c r="J63" i="1"/>
  <c r="J64" i="1"/>
  <c r="J65" i="1"/>
  <c r="J66" i="1"/>
  <c r="J67" i="1"/>
  <c r="J68" i="1"/>
  <c r="J69" i="1"/>
  <c r="G54" i="1"/>
  <c r="G55" i="1"/>
  <c r="G56" i="1"/>
  <c r="G57" i="1"/>
  <c r="G58" i="1"/>
  <c r="G59" i="1"/>
  <c r="G60" i="1"/>
  <c r="G61" i="1"/>
  <c r="G62" i="1"/>
  <c r="G63" i="1"/>
  <c r="G64" i="1"/>
  <c r="G65" i="1"/>
  <c r="G66" i="1"/>
  <c r="G67" i="1"/>
  <c r="G68" i="1"/>
  <c r="G69" i="1"/>
  <c r="Q69" i="1"/>
  <c r="S69" i="1" s="1"/>
  <c r="Q68" i="1"/>
  <c r="R68" i="1" s="1"/>
  <c r="T68" i="1" s="1"/>
  <c r="U68" i="1" s="1"/>
  <c r="Q67" i="1"/>
  <c r="R67" i="1" s="1"/>
  <c r="T67" i="1" s="1"/>
  <c r="U67" i="1" s="1"/>
  <c r="Q66" i="1"/>
  <c r="S66" i="1" s="1"/>
  <c r="Q65" i="1"/>
  <c r="S65" i="1" s="1"/>
  <c r="Q64" i="1"/>
  <c r="S64" i="1" s="1"/>
  <c r="Q63" i="1"/>
  <c r="S63" i="1" s="1"/>
  <c r="Q62" i="1"/>
  <c r="R62" i="1" s="1"/>
  <c r="T62" i="1" s="1"/>
  <c r="U62" i="1" s="1"/>
  <c r="Q61" i="1"/>
  <c r="S61" i="1" s="1"/>
  <c r="Q60" i="1"/>
  <c r="R60" i="1" s="1"/>
  <c r="T60" i="1" s="1"/>
  <c r="U60" i="1" s="1"/>
  <c r="Q59" i="1"/>
  <c r="R59" i="1" s="1"/>
  <c r="T59" i="1" s="1"/>
  <c r="U59" i="1" s="1"/>
  <c r="Q58" i="1"/>
  <c r="S58" i="1" s="1"/>
  <c r="Q57" i="1"/>
  <c r="S57" i="1" s="1"/>
  <c r="Q56" i="1"/>
  <c r="R56" i="1" s="1"/>
  <c r="T56" i="1" s="1"/>
  <c r="U56" i="1" s="1"/>
  <c r="Q55" i="1"/>
  <c r="S55" i="1" s="1"/>
  <c r="Q54" i="1"/>
  <c r="S54" i="1" s="1"/>
  <c r="AB32" i="1"/>
  <c r="AB33" i="1"/>
  <c r="AB34" i="1"/>
  <c r="AB35" i="1"/>
  <c r="AB36" i="1"/>
  <c r="AB37" i="1"/>
  <c r="AB38" i="1"/>
  <c r="AB39" i="1"/>
  <c r="AB40" i="1"/>
  <c r="AB41" i="1"/>
  <c r="AB42" i="1"/>
  <c r="AB43" i="1"/>
  <c r="AB44" i="1"/>
  <c r="AB45" i="1"/>
  <c r="AB46" i="1"/>
  <c r="AB47" i="1"/>
  <c r="AB48" i="1"/>
  <c r="AB49" i="1"/>
  <c r="AB50" i="1"/>
  <c r="AB51" i="1"/>
  <c r="AB52" i="1"/>
  <c r="AB53" i="1"/>
  <c r="W32" i="1"/>
  <c r="W33" i="1"/>
  <c r="W34" i="1"/>
  <c r="W35" i="1"/>
  <c r="W36" i="1"/>
  <c r="W37" i="1"/>
  <c r="W38" i="1"/>
  <c r="W39" i="1"/>
  <c r="W40" i="1"/>
  <c r="W41" i="1"/>
  <c r="W42" i="1"/>
  <c r="W43" i="1"/>
  <c r="W44" i="1"/>
  <c r="W45" i="1"/>
  <c r="W46" i="1"/>
  <c r="W47" i="1"/>
  <c r="W48" i="1"/>
  <c r="W49" i="1"/>
  <c r="W50" i="1"/>
  <c r="W51" i="1"/>
  <c r="W52" i="1"/>
  <c r="W53"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J32" i="1"/>
  <c r="J33" i="1"/>
  <c r="J34" i="1"/>
  <c r="J35" i="1"/>
  <c r="J36" i="1"/>
  <c r="J37" i="1"/>
  <c r="J38" i="1"/>
  <c r="J39" i="1"/>
  <c r="J40" i="1"/>
  <c r="J41" i="1"/>
  <c r="J42" i="1"/>
  <c r="J43" i="1"/>
  <c r="J44" i="1"/>
  <c r="J45" i="1"/>
  <c r="J46" i="1"/>
  <c r="J47" i="1"/>
  <c r="J48" i="1"/>
  <c r="J49" i="1"/>
  <c r="J50" i="1"/>
  <c r="J51" i="1"/>
  <c r="J52" i="1"/>
  <c r="J53" i="1"/>
  <c r="G32" i="1"/>
  <c r="G33" i="1"/>
  <c r="G34" i="1"/>
  <c r="G35" i="1"/>
  <c r="G36" i="1"/>
  <c r="G37" i="1"/>
  <c r="G38" i="1"/>
  <c r="G39" i="1"/>
  <c r="G40" i="1"/>
  <c r="G41" i="1"/>
  <c r="G42" i="1"/>
  <c r="G43" i="1"/>
  <c r="G44" i="1"/>
  <c r="G45" i="1"/>
  <c r="G46" i="1"/>
  <c r="G47" i="1"/>
  <c r="G48" i="1"/>
  <c r="G49" i="1"/>
  <c r="G50" i="1"/>
  <c r="G51" i="1"/>
  <c r="G52" i="1"/>
  <c r="G53" i="1"/>
  <c r="Q53" i="1"/>
  <c r="S53" i="1" s="1"/>
  <c r="Q52" i="1"/>
  <c r="S52" i="1" s="1"/>
  <c r="Q51" i="1"/>
  <c r="S51" i="1" s="1"/>
  <c r="Q50" i="1"/>
  <c r="R50" i="1" s="1"/>
  <c r="T50" i="1" s="1"/>
  <c r="U50" i="1" s="1"/>
  <c r="Q49" i="1"/>
  <c r="S49" i="1" s="1"/>
  <c r="Q48" i="1"/>
  <c r="S48" i="1" s="1"/>
  <c r="Q47" i="1"/>
  <c r="S47" i="1" s="1"/>
  <c r="Q46" i="1"/>
  <c r="S46" i="1" s="1"/>
  <c r="Q45" i="1"/>
  <c r="S45" i="1" s="1"/>
  <c r="Q44" i="1"/>
  <c r="S44" i="1" s="1"/>
  <c r="Q43" i="1"/>
  <c r="S43" i="1" s="1"/>
  <c r="Q42" i="1"/>
  <c r="R42" i="1" s="1"/>
  <c r="T42" i="1" s="1"/>
  <c r="U42" i="1" s="1"/>
  <c r="Q41" i="1"/>
  <c r="S41" i="1" s="1"/>
  <c r="Q40" i="1"/>
  <c r="S40" i="1" s="1"/>
  <c r="Q39" i="1"/>
  <c r="S39" i="1" s="1"/>
  <c r="Q38" i="1"/>
  <c r="S38" i="1" s="1"/>
  <c r="Q37" i="1"/>
  <c r="S37" i="1" s="1"/>
  <c r="Q36" i="1"/>
  <c r="S36" i="1" s="1"/>
  <c r="Q35" i="1"/>
  <c r="S35" i="1" s="1"/>
  <c r="Q34" i="1"/>
  <c r="R34" i="1" s="1"/>
  <c r="T34" i="1" s="1"/>
  <c r="U34" i="1" s="1"/>
  <c r="Q33" i="1"/>
  <c r="S33" i="1" s="1"/>
  <c r="Q32" i="1"/>
  <c r="R32" i="1" s="1"/>
  <c r="T32" i="1" s="1"/>
  <c r="U32" i="1" s="1"/>
  <c r="R114" i="1" l="1"/>
  <c r="T114" i="1" s="1"/>
  <c r="U114" i="1" s="1"/>
  <c r="S68" i="1"/>
  <c r="S41" i="5"/>
  <c r="R44" i="5"/>
  <c r="T44" i="5" s="1"/>
  <c r="U44" i="5" s="1"/>
  <c r="S49" i="5"/>
  <c r="R52" i="5"/>
  <c r="T52" i="5" s="1"/>
  <c r="U52" i="5" s="1"/>
  <c r="R39" i="5"/>
  <c r="T39" i="5" s="1"/>
  <c r="U39" i="5" s="1"/>
  <c r="S72" i="5"/>
  <c r="S11" i="5"/>
  <c r="S62" i="5"/>
  <c r="R65" i="5"/>
  <c r="T65" i="5" s="1"/>
  <c r="U65" i="5" s="1"/>
  <c r="R92" i="5"/>
  <c r="T92" i="5" s="1"/>
  <c r="U92" i="5" s="1"/>
  <c r="S37" i="5"/>
  <c r="S88" i="5"/>
  <c r="R36" i="5"/>
  <c r="T36" i="5" s="1"/>
  <c r="U36" i="5" s="1"/>
  <c r="S42" i="5"/>
  <c r="S69" i="5"/>
  <c r="S81" i="5"/>
  <c r="R84" i="5"/>
  <c r="T84" i="5" s="1"/>
  <c r="U84" i="5" s="1"/>
  <c r="S14" i="5"/>
  <c r="S56" i="5"/>
  <c r="R23" i="5"/>
  <c r="T23" i="5" s="1"/>
  <c r="U23" i="5" s="1"/>
  <c r="S23" i="5"/>
  <c r="S22" i="5"/>
  <c r="R22" i="5"/>
  <c r="T22" i="5" s="1"/>
  <c r="U22" i="5" s="1"/>
  <c r="R33" i="5"/>
  <c r="T33" i="5" s="1"/>
  <c r="U33" i="5" s="1"/>
  <c r="R48" i="5"/>
  <c r="T48" i="5" s="1"/>
  <c r="U48" i="5" s="1"/>
  <c r="R61" i="5"/>
  <c r="T61" i="5" s="1"/>
  <c r="U61" i="5" s="1"/>
  <c r="S77" i="5"/>
  <c r="R80" i="5"/>
  <c r="T80" i="5" s="1"/>
  <c r="U80" i="5" s="1"/>
  <c r="R18" i="5"/>
  <c r="T18" i="5" s="1"/>
  <c r="U18" i="5" s="1"/>
  <c r="S19" i="5"/>
  <c r="R35" i="5"/>
  <c r="T35" i="5" s="1"/>
  <c r="U35" i="5" s="1"/>
  <c r="R40" i="5"/>
  <c r="T40" i="5" s="1"/>
  <c r="U40" i="5" s="1"/>
  <c r="R45" i="5"/>
  <c r="T45" i="5" s="1"/>
  <c r="U45" i="5" s="1"/>
  <c r="S57" i="5"/>
  <c r="S70" i="5"/>
  <c r="S73" i="5"/>
  <c r="R76" i="5"/>
  <c r="T76" i="5" s="1"/>
  <c r="U76" i="5" s="1"/>
  <c r="R89" i="5"/>
  <c r="T89" i="5" s="1"/>
  <c r="U89" i="5" s="1"/>
  <c r="S15" i="5"/>
  <c r="S53" i="5"/>
  <c r="S66" i="5"/>
  <c r="S85" i="5"/>
  <c r="R87" i="5"/>
  <c r="T87" i="5" s="1"/>
  <c r="U87" i="5" s="1"/>
  <c r="R74" i="5"/>
  <c r="T74" i="5" s="1"/>
  <c r="U74" i="5" s="1"/>
  <c r="S75" i="5"/>
  <c r="R78" i="5"/>
  <c r="T78" i="5" s="1"/>
  <c r="U78" i="5" s="1"/>
  <c r="S79" i="5"/>
  <c r="R82" i="5"/>
  <c r="T82" i="5" s="1"/>
  <c r="U82" i="5" s="1"/>
  <c r="S83" i="5"/>
  <c r="R86" i="5"/>
  <c r="T86" i="5" s="1"/>
  <c r="U86" i="5" s="1"/>
  <c r="R90" i="5"/>
  <c r="T90" i="5" s="1"/>
  <c r="U90" i="5" s="1"/>
  <c r="S91" i="5"/>
  <c r="R94" i="5"/>
  <c r="T94" i="5" s="1"/>
  <c r="U94" i="5" s="1"/>
  <c r="R60" i="5"/>
  <c r="T60" i="5" s="1"/>
  <c r="U60" i="5" s="1"/>
  <c r="R68" i="5"/>
  <c r="T68" i="5" s="1"/>
  <c r="U68" i="5" s="1"/>
  <c r="R59" i="5"/>
  <c r="T59" i="5" s="1"/>
  <c r="U59" i="5" s="1"/>
  <c r="R63" i="5"/>
  <c r="T63" i="5" s="1"/>
  <c r="U63" i="5" s="1"/>
  <c r="S64" i="5"/>
  <c r="R67" i="5"/>
  <c r="T67" i="5" s="1"/>
  <c r="U67" i="5" s="1"/>
  <c r="R71" i="5"/>
  <c r="T71" i="5" s="1"/>
  <c r="U71" i="5" s="1"/>
  <c r="R47" i="5"/>
  <c r="T47" i="5" s="1"/>
  <c r="U47" i="5" s="1"/>
  <c r="R51" i="5"/>
  <c r="T51" i="5" s="1"/>
  <c r="U51" i="5" s="1"/>
  <c r="R55" i="5"/>
  <c r="T55" i="5" s="1"/>
  <c r="U55" i="5" s="1"/>
  <c r="R46" i="5"/>
  <c r="T46" i="5" s="1"/>
  <c r="U46" i="5" s="1"/>
  <c r="R50" i="5"/>
  <c r="T50" i="5" s="1"/>
  <c r="U50" i="5" s="1"/>
  <c r="R54" i="5"/>
  <c r="T54" i="5" s="1"/>
  <c r="U54" i="5" s="1"/>
  <c r="R58" i="5"/>
  <c r="T58" i="5" s="1"/>
  <c r="U58" i="5" s="1"/>
  <c r="R43" i="5"/>
  <c r="T43" i="5" s="1"/>
  <c r="U43" i="5" s="1"/>
  <c r="R34" i="5"/>
  <c r="T34" i="5" s="1"/>
  <c r="U34" i="5" s="1"/>
  <c r="R38" i="5"/>
  <c r="T38" i="5" s="1"/>
  <c r="U38" i="5" s="1"/>
  <c r="R25" i="5"/>
  <c r="T25" i="5" s="1"/>
  <c r="U25" i="5" s="1"/>
  <c r="R29" i="5"/>
  <c r="T29" i="5" s="1"/>
  <c r="U29" i="5" s="1"/>
  <c r="R13" i="5"/>
  <c r="T13" i="5" s="1"/>
  <c r="U13" i="5" s="1"/>
  <c r="R21" i="5"/>
  <c r="T21" i="5" s="1"/>
  <c r="U21" i="5" s="1"/>
  <c r="R12" i="5"/>
  <c r="T12" i="5" s="1"/>
  <c r="U12" i="5" s="1"/>
  <c r="R16" i="5"/>
  <c r="T16" i="5" s="1"/>
  <c r="U16" i="5" s="1"/>
  <c r="S17" i="5"/>
  <c r="R20" i="5"/>
  <c r="T20" i="5" s="1"/>
  <c r="U20" i="5" s="1"/>
  <c r="R24" i="5"/>
  <c r="T24" i="5" s="1"/>
  <c r="U24" i="5" s="1"/>
  <c r="R28" i="5"/>
  <c r="T28" i="5" s="1"/>
  <c r="U28" i="5" s="1"/>
  <c r="R32" i="5"/>
  <c r="T32" i="5" s="1"/>
  <c r="U32" i="5" s="1"/>
  <c r="R68" i="4"/>
  <c r="T68" i="4" s="1"/>
  <c r="U68" i="4" s="1"/>
  <c r="S79" i="4"/>
  <c r="R84" i="4"/>
  <c r="T84" i="4" s="1"/>
  <c r="U84" i="4" s="1"/>
  <c r="R96" i="4"/>
  <c r="T96" i="4" s="1"/>
  <c r="U96" i="4" s="1"/>
  <c r="S106" i="4"/>
  <c r="R107" i="4"/>
  <c r="T107" i="4" s="1"/>
  <c r="U107" i="4" s="1"/>
  <c r="R113" i="4"/>
  <c r="T113" i="4" s="1"/>
  <c r="U113" i="4" s="1"/>
  <c r="R114" i="4"/>
  <c r="T114" i="4" s="1"/>
  <c r="U114" i="4" s="1"/>
  <c r="R117" i="4"/>
  <c r="T117" i="4" s="1"/>
  <c r="U117" i="4" s="1"/>
  <c r="R118" i="4"/>
  <c r="T118" i="4" s="1"/>
  <c r="U118" i="4" s="1"/>
  <c r="R11" i="4"/>
  <c r="T11" i="4" s="1"/>
  <c r="U11" i="4" s="1"/>
  <c r="S37" i="4"/>
  <c r="R40" i="4"/>
  <c r="T40" i="4" s="1"/>
  <c r="U40" i="4" s="1"/>
  <c r="R48" i="4"/>
  <c r="T48" i="4" s="1"/>
  <c r="U48" i="4" s="1"/>
  <c r="R19" i="4"/>
  <c r="T19" i="4" s="1"/>
  <c r="U19" i="4" s="1"/>
  <c r="R27" i="4"/>
  <c r="T27" i="4" s="1"/>
  <c r="U27" i="4" s="1"/>
  <c r="R32" i="4"/>
  <c r="T32" i="4" s="1"/>
  <c r="U32" i="4" s="1"/>
  <c r="S44" i="4"/>
  <c r="R46" i="4"/>
  <c r="T46" i="4" s="1"/>
  <c r="U46" i="4" s="1"/>
  <c r="S52" i="4"/>
  <c r="R54" i="4"/>
  <c r="T54" i="4" s="1"/>
  <c r="U54" i="4" s="1"/>
  <c r="R60" i="4"/>
  <c r="T60" i="4" s="1"/>
  <c r="U60" i="4" s="1"/>
  <c r="S71" i="4"/>
  <c r="S87" i="4"/>
  <c r="R92" i="4"/>
  <c r="T92" i="4" s="1"/>
  <c r="U92" i="4" s="1"/>
  <c r="R99" i="4"/>
  <c r="T99" i="4" s="1"/>
  <c r="U99" i="4" s="1"/>
  <c r="R102" i="4"/>
  <c r="T102" i="4" s="1"/>
  <c r="U102" i="4" s="1"/>
  <c r="S115" i="4"/>
  <c r="R16" i="4"/>
  <c r="T16" i="4" s="1"/>
  <c r="U16" i="4" s="1"/>
  <c r="R24" i="4"/>
  <c r="T24" i="4" s="1"/>
  <c r="U24" i="4" s="1"/>
  <c r="S28" i="4"/>
  <c r="R15" i="4"/>
  <c r="T15" i="4" s="1"/>
  <c r="U15" i="4" s="1"/>
  <c r="R20" i="4"/>
  <c r="T20" i="4" s="1"/>
  <c r="U20" i="4" s="1"/>
  <c r="R22" i="4"/>
  <c r="T22" i="4" s="1"/>
  <c r="U22" i="4" s="1"/>
  <c r="R31" i="4"/>
  <c r="T31" i="4" s="1"/>
  <c r="U31" i="4" s="1"/>
  <c r="S41" i="4"/>
  <c r="R59" i="4"/>
  <c r="T59" i="4" s="1"/>
  <c r="U59" i="4" s="1"/>
  <c r="R62" i="4"/>
  <c r="T62" i="4" s="1"/>
  <c r="U62" i="4" s="1"/>
  <c r="R67" i="4"/>
  <c r="T67" i="4" s="1"/>
  <c r="U67" i="4" s="1"/>
  <c r="R70" i="4"/>
  <c r="T70" i="4" s="1"/>
  <c r="U70" i="4" s="1"/>
  <c r="R75" i="4"/>
  <c r="T75" i="4" s="1"/>
  <c r="U75" i="4" s="1"/>
  <c r="R78" i="4"/>
  <c r="T78" i="4" s="1"/>
  <c r="U78" i="4" s="1"/>
  <c r="R83" i="4"/>
  <c r="T83" i="4" s="1"/>
  <c r="U83" i="4" s="1"/>
  <c r="R86" i="4"/>
  <c r="T86" i="4" s="1"/>
  <c r="U86" i="4" s="1"/>
  <c r="R91" i="4"/>
  <c r="T91" i="4" s="1"/>
  <c r="U91" i="4" s="1"/>
  <c r="R94" i="4"/>
  <c r="T94" i="4" s="1"/>
  <c r="U94" i="4" s="1"/>
  <c r="R98" i="4"/>
  <c r="T98" i="4" s="1"/>
  <c r="U98" i="4" s="1"/>
  <c r="R111" i="4"/>
  <c r="T111" i="4" s="1"/>
  <c r="U111" i="4" s="1"/>
  <c r="R56" i="4"/>
  <c r="T56" i="4" s="1"/>
  <c r="U56" i="4" s="1"/>
  <c r="R64" i="4"/>
  <c r="T64" i="4" s="1"/>
  <c r="U64" i="4" s="1"/>
  <c r="R72" i="4"/>
  <c r="T72" i="4" s="1"/>
  <c r="U72" i="4" s="1"/>
  <c r="R14" i="4"/>
  <c r="T14" i="4" s="1"/>
  <c r="U14" i="4" s="1"/>
  <c r="R30" i="4"/>
  <c r="T30" i="4" s="1"/>
  <c r="U30" i="4" s="1"/>
  <c r="S33" i="4"/>
  <c r="R42" i="4"/>
  <c r="T42" i="4" s="1"/>
  <c r="U42" i="4" s="1"/>
  <c r="S49" i="4"/>
  <c r="R58" i="4"/>
  <c r="T58" i="4" s="1"/>
  <c r="U58" i="4" s="1"/>
  <c r="R66" i="4"/>
  <c r="T66" i="4" s="1"/>
  <c r="U66" i="4" s="1"/>
  <c r="R74" i="4"/>
  <c r="T74" i="4" s="1"/>
  <c r="U74" i="4" s="1"/>
  <c r="R82" i="4"/>
  <c r="T82" i="4" s="1"/>
  <c r="U82" i="4" s="1"/>
  <c r="R90" i="4"/>
  <c r="T90" i="4" s="1"/>
  <c r="U90" i="4" s="1"/>
  <c r="S97" i="4"/>
  <c r="R100" i="4"/>
  <c r="T100" i="4" s="1"/>
  <c r="U100" i="4" s="1"/>
  <c r="S101" i="4"/>
  <c r="R104" i="4"/>
  <c r="T104" i="4" s="1"/>
  <c r="U104" i="4" s="1"/>
  <c r="S105" i="4"/>
  <c r="R108" i="4"/>
  <c r="T108" i="4" s="1"/>
  <c r="U108" i="4" s="1"/>
  <c r="S109" i="4"/>
  <c r="R112" i="4"/>
  <c r="T112" i="4" s="1"/>
  <c r="U112" i="4" s="1"/>
  <c r="R116" i="4"/>
  <c r="T116" i="4" s="1"/>
  <c r="U116" i="4" s="1"/>
  <c r="R77" i="4"/>
  <c r="T77" i="4" s="1"/>
  <c r="U77" i="4" s="1"/>
  <c r="R81" i="4"/>
  <c r="T81" i="4" s="1"/>
  <c r="U81" i="4" s="1"/>
  <c r="R85" i="4"/>
  <c r="T85" i="4" s="1"/>
  <c r="U85" i="4" s="1"/>
  <c r="R89" i="4"/>
  <c r="T89" i="4" s="1"/>
  <c r="U89" i="4" s="1"/>
  <c r="R93" i="4"/>
  <c r="T93" i="4" s="1"/>
  <c r="U93" i="4" s="1"/>
  <c r="R57" i="4"/>
  <c r="T57" i="4" s="1"/>
  <c r="U57" i="4" s="1"/>
  <c r="R61" i="4"/>
  <c r="T61" i="4" s="1"/>
  <c r="U61" i="4" s="1"/>
  <c r="R65" i="4"/>
  <c r="T65" i="4" s="1"/>
  <c r="U65" i="4" s="1"/>
  <c r="R69" i="4"/>
  <c r="T69" i="4" s="1"/>
  <c r="U69" i="4" s="1"/>
  <c r="R73" i="4"/>
  <c r="T73" i="4" s="1"/>
  <c r="U73" i="4" s="1"/>
  <c r="R35" i="4"/>
  <c r="T35" i="4" s="1"/>
  <c r="U35" i="4" s="1"/>
  <c r="R39" i="4"/>
  <c r="T39" i="4" s="1"/>
  <c r="U39" i="4" s="1"/>
  <c r="R43" i="4"/>
  <c r="T43" i="4" s="1"/>
  <c r="U43" i="4" s="1"/>
  <c r="R47" i="4"/>
  <c r="T47" i="4" s="1"/>
  <c r="U47" i="4" s="1"/>
  <c r="R51" i="4"/>
  <c r="T51" i="4" s="1"/>
  <c r="U51" i="4" s="1"/>
  <c r="R34" i="4"/>
  <c r="T34" i="4" s="1"/>
  <c r="U34" i="4" s="1"/>
  <c r="R38" i="4"/>
  <c r="T38" i="4" s="1"/>
  <c r="U38" i="4" s="1"/>
  <c r="R50" i="4"/>
  <c r="T50" i="4" s="1"/>
  <c r="U50" i="4" s="1"/>
  <c r="R13" i="4"/>
  <c r="T13" i="4" s="1"/>
  <c r="U13" i="4" s="1"/>
  <c r="R17" i="4"/>
  <c r="T17" i="4" s="1"/>
  <c r="U17" i="4" s="1"/>
  <c r="R21" i="4"/>
  <c r="T21" i="4" s="1"/>
  <c r="U21" i="4" s="1"/>
  <c r="R25" i="4"/>
  <c r="T25" i="4" s="1"/>
  <c r="U25" i="4" s="1"/>
  <c r="R29" i="4"/>
  <c r="T29" i="4" s="1"/>
  <c r="U29" i="4" s="1"/>
  <c r="S42" i="1"/>
  <c r="S60" i="1"/>
  <c r="R63" i="1"/>
  <c r="T63" i="1" s="1"/>
  <c r="U63" i="1" s="1"/>
  <c r="R37" i="1"/>
  <c r="T37" i="1" s="1"/>
  <c r="U37" i="1" s="1"/>
  <c r="R55" i="1"/>
  <c r="T55" i="1" s="1"/>
  <c r="U55" i="1" s="1"/>
  <c r="S86" i="1"/>
  <c r="S76" i="1"/>
  <c r="R81" i="1"/>
  <c r="T81" i="1" s="1"/>
  <c r="U81" i="1" s="1"/>
  <c r="R40" i="1"/>
  <c r="T40" i="1" s="1"/>
  <c r="U40" i="1" s="1"/>
  <c r="R45" i="1"/>
  <c r="T45" i="1" s="1"/>
  <c r="U45" i="1" s="1"/>
  <c r="S75" i="1"/>
  <c r="R91" i="1"/>
  <c r="T91" i="1" s="1"/>
  <c r="U91" i="1" s="1"/>
  <c r="R105" i="1"/>
  <c r="T105" i="1" s="1"/>
  <c r="U105" i="1" s="1"/>
  <c r="S112" i="1"/>
  <c r="R33" i="1"/>
  <c r="T33" i="1" s="1"/>
  <c r="U33" i="1" s="1"/>
  <c r="R36" i="1"/>
  <c r="T36" i="1" s="1"/>
  <c r="U36" i="1" s="1"/>
  <c r="R49" i="1"/>
  <c r="T49" i="1" s="1"/>
  <c r="U49" i="1" s="1"/>
  <c r="R52" i="1"/>
  <c r="T52" i="1" s="1"/>
  <c r="U52" i="1" s="1"/>
  <c r="R44" i="1"/>
  <c r="T44" i="1" s="1"/>
  <c r="U44" i="1" s="1"/>
  <c r="R74" i="1"/>
  <c r="T74" i="1" s="1"/>
  <c r="U74" i="1" s="1"/>
  <c r="S94" i="1"/>
  <c r="R101" i="1"/>
  <c r="T101" i="1" s="1"/>
  <c r="U101" i="1" s="1"/>
  <c r="S34" i="1"/>
  <c r="R41" i="1"/>
  <c r="T41" i="1" s="1"/>
  <c r="U41" i="1" s="1"/>
  <c r="R48" i="1"/>
  <c r="T48" i="1" s="1"/>
  <c r="U48" i="1" s="1"/>
  <c r="R53" i="1"/>
  <c r="T53" i="1" s="1"/>
  <c r="U53" i="1" s="1"/>
  <c r="S59" i="1"/>
  <c r="S67" i="1"/>
  <c r="R89" i="1"/>
  <c r="T89" i="1" s="1"/>
  <c r="U89" i="1" s="1"/>
  <c r="R38" i="1"/>
  <c r="T38" i="1" s="1"/>
  <c r="U38" i="1" s="1"/>
  <c r="R46" i="1"/>
  <c r="T46" i="1" s="1"/>
  <c r="U46" i="1" s="1"/>
  <c r="R64" i="1"/>
  <c r="T64" i="1" s="1"/>
  <c r="U64" i="1" s="1"/>
  <c r="R71" i="1"/>
  <c r="T71" i="1" s="1"/>
  <c r="U71" i="1" s="1"/>
  <c r="R72" i="1"/>
  <c r="T72" i="1" s="1"/>
  <c r="U72" i="1" s="1"/>
  <c r="R79" i="1"/>
  <c r="T79" i="1" s="1"/>
  <c r="U79" i="1" s="1"/>
  <c r="R83" i="1"/>
  <c r="T83" i="1" s="1"/>
  <c r="U83" i="1" s="1"/>
  <c r="R85" i="1"/>
  <c r="T85" i="1" s="1"/>
  <c r="U85" i="1" s="1"/>
  <c r="R90" i="1"/>
  <c r="T90" i="1" s="1"/>
  <c r="U90" i="1" s="1"/>
  <c r="R93" i="1"/>
  <c r="T93" i="1" s="1"/>
  <c r="U93" i="1" s="1"/>
  <c r="R97" i="1"/>
  <c r="T97" i="1" s="1"/>
  <c r="U97" i="1" s="1"/>
  <c r="R99" i="1"/>
  <c r="T99" i="1" s="1"/>
  <c r="U99" i="1" s="1"/>
  <c r="R100" i="1"/>
  <c r="T100" i="1" s="1"/>
  <c r="U100" i="1" s="1"/>
  <c r="R107" i="1"/>
  <c r="T107" i="1" s="1"/>
  <c r="U107" i="1" s="1"/>
  <c r="R108" i="1"/>
  <c r="T108" i="1" s="1"/>
  <c r="U108" i="1" s="1"/>
  <c r="R78" i="1"/>
  <c r="T78" i="1" s="1"/>
  <c r="U78" i="1" s="1"/>
  <c r="R82" i="1"/>
  <c r="T82" i="1" s="1"/>
  <c r="U82" i="1" s="1"/>
  <c r="R87" i="1"/>
  <c r="T87" i="1" s="1"/>
  <c r="U87" i="1" s="1"/>
  <c r="R95" i="1"/>
  <c r="T95" i="1" s="1"/>
  <c r="U95" i="1" s="1"/>
  <c r="R109" i="1"/>
  <c r="T109" i="1" s="1"/>
  <c r="U109" i="1" s="1"/>
  <c r="S50" i="1"/>
  <c r="S56" i="1"/>
  <c r="R103" i="1"/>
  <c r="T103" i="1" s="1"/>
  <c r="U103" i="1" s="1"/>
  <c r="R111" i="1"/>
  <c r="T111" i="1" s="1"/>
  <c r="U111" i="1" s="1"/>
  <c r="R113" i="1"/>
  <c r="T113" i="1" s="1"/>
  <c r="U113" i="1" s="1"/>
  <c r="R96" i="1"/>
  <c r="T96" i="1" s="1"/>
  <c r="U96" i="1" s="1"/>
  <c r="R98" i="1"/>
  <c r="T98" i="1" s="1"/>
  <c r="U98" i="1" s="1"/>
  <c r="R102" i="1"/>
  <c r="T102" i="1" s="1"/>
  <c r="U102" i="1" s="1"/>
  <c r="R106" i="1"/>
  <c r="T106" i="1" s="1"/>
  <c r="U106" i="1" s="1"/>
  <c r="R110" i="1"/>
  <c r="T110" i="1" s="1"/>
  <c r="U110" i="1" s="1"/>
  <c r="R80" i="1"/>
  <c r="T80" i="1" s="1"/>
  <c r="U80" i="1" s="1"/>
  <c r="R84" i="1"/>
  <c r="T84" i="1" s="1"/>
  <c r="U84" i="1" s="1"/>
  <c r="R88" i="1"/>
  <c r="T88" i="1" s="1"/>
  <c r="U88" i="1" s="1"/>
  <c r="R92" i="1"/>
  <c r="T92" i="1" s="1"/>
  <c r="U92" i="1" s="1"/>
  <c r="S70" i="1"/>
  <c r="R73" i="1"/>
  <c r="T73" i="1" s="1"/>
  <c r="U73" i="1" s="1"/>
  <c r="R77" i="1"/>
  <c r="T77" i="1" s="1"/>
  <c r="U77" i="1" s="1"/>
  <c r="R58" i="1"/>
  <c r="T58" i="1" s="1"/>
  <c r="U58" i="1" s="1"/>
  <c r="R66" i="1"/>
  <c r="T66" i="1" s="1"/>
  <c r="U66" i="1" s="1"/>
  <c r="R57" i="1"/>
  <c r="T57" i="1" s="1"/>
  <c r="U57" i="1" s="1"/>
  <c r="R61" i="1"/>
  <c r="T61" i="1" s="1"/>
  <c r="U61" i="1" s="1"/>
  <c r="S62" i="1"/>
  <c r="R65" i="1"/>
  <c r="T65" i="1" s="1"/>
  <c r="U65" i="1" s="1"/>
  <c r="R69" i="1"/>
  <c r="T69" i="1" s="1"/>
  <c r="U69" i="1" s="1"/>
  <c r="R54" i="1"/>
  <c r="T54" i="1" s="1"/>
  <c r="U54" i="1" s="1"/>
  <c r="S32" i="1"/>
  <c r="R35" i="1"/>
  <c r="T35" i="1" s="1"/>
  <c r="U35" i="1" s="1"/>
  <c r="R39" i="1"/>
  <c r="T39" i="1" s="1"/>
  <c r="U39" i="1" s="1"/>
  <c r="R43" i="1"/>
  <c r="T43" i="1" s="1"/>
  <c r="U43" i="1" s="1"/>
  <c r="R47" i="1"/>
  <c r="T47" i="1" s="1"/>
  <c r="U47" i="1" s="1"/>
  <c r="R51" i="1"/>
  <c r="T51" i="1" s="1"/>
  <c r="U51" i="1" s="1"/>
  <c r="W11" i="1" l="1"/>
  <c r="W12" i="1"/>
  <c r="W13" i="1"/>
  <c r="W14" i="1"/>
  <c r="W15" i="1"/>
  <c r="W16" i="1"/>
  <c r="W17" i="1"/>
  <c r="W18" i="1"/>
  <c r="W19" i="1"/>
  <c r="W20" i="1"/>
  <c r="W21" i="1"/>
  <c r="W22" i="1"/>
  <c r="W23" i="1"/>
  <c r="W24" i="1"/>
  <c r="W25" i="1"/>
  <c r="W26" i="1"/>
  <c r="W27" i="1"/>
  <c r="W28" i="1"/>
  <c r="W29" i="1"/>
  <c r="W30" i="1"/>
  <c r="W31"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J11" i="1"/>
  <c r="J12" i="1"/>
  <c r="J13" i="1"/>
  <c r="J14" i="1"/>
  <c r="J15" i="1"/>
  <c r="J16" i="1"/>
  <c r="J17" i="1"/>
  <c r="J18" i="1"/>
  <c r="J19" i="1"/>
  <c r="J20" i="1"/>
  <c r="J21" i="1"/>
  <c r="J22" i="1"/>
  <c r="J23" i="1"/>
  <c r="J24" i="1"/>
  <c r="J25" i="1"/>
  <c r="J26" i="1"/>
  <c r="J27" i="1"/>
  <c r="J28" i="1"/>
  <c r="J29" i="1"/>
  <c r="J30" i="1"/>
  <c r="J31" i="1"/>
  <c r="G11" i="1"/>
  <c r="G12" i="1"/>
  <c r="G13" i="1"/>
  <c r="G14" i="1"/>
  <c r="G15" i="1"/>
  <c r="G16" i="1"/>
  <c r="G17" i="1"/>
  <c r="G18" i="1"/>
  <c r="G19" i="1"/>
  <c r="G20" i="1"/>
  <c r="G21" i="1"/>
  <c r="G22" i="1"/>
  <c r="G23" i="1"/>
  <c r="G24" i="1"/>
  <c r="G25" i="1"/>
  <c r="G26" i="1"/>
  <c r="G27" i="1"/>
  <c r="G28" i="1"/>
  <c r="G29" i="1"/>
  <c r="G30" i="1"/>
  <c r="G31" i="1"/>
  <c r="AB31" i="1"/>
  <c r="Q31" i="1"/>
  <c r="S31" i="1" s="1"/>
  <c r="AB30" i="1"/>
  <c r="Q30" i="1"/>
  <c r="S30" i="1" s="1"/>
  <c r="AB29" i="1"/>
  <c r="Q29" i="1"/>
  <c r="S29" i="1" s="1"/>
  <c r="AB28" i="1"/>
  <c r="Q28" i="1"/>
  <c r="S28" i="1" s="1"/>
  <c r="AB27" i="1"/>
  <c r="Q27" i="1"/>
  <c r="R27" i="1" s="1"/>
  <c r="T27" i="1" s="1"/>
  <c r="U27" i="1" s="1"/>
  <c r="AB26" i="1"/>
  <c r="Q26" i="1"/>
  <c r="R26" i="1" s="1"/>
  <c r="T26" i="1" s="1"/>
  <c r="U26" i="1" s="1"/>
  <c r="AB25" i="1"/>
  <c r="Q25" i="1"/>
  <c r="S25" i="1" s="1"/>
  <c r="AB24" i="1"/>
  <c r="Q24" i="1"/>
  <c r="S24" i="1" s="1"/>
  <c r="AB23" i="1"/>
  <c r="Q23" i="1"/>
  <c r="S23" i="1" s="1"/>
  <c r="AB22" i="1"/>
  <c r="Q22" i="1"/>
  <c r="S22" i="1" s="1"/>
  <c r="AB21" i="1"/>
  <c r="Q21" i="1"/>
  <c r="S21" i="1" s="1"/>
  <c r="AB20" i="1"/>
  <c r="Q20" i="1"/>
  <c r="S20" i="1" s="1"/>
  <c r="AB19" i="1"/>
  <c r="Q19" i="1"/>
  <c r="S19" i="1" s="1"/>
  <c r="AB18" i="1"/>
  <c r="Q18" i="1"/>
  <c r="S18" i="1" s="1"/>
  <c r="AB17" i="1"/>
  <c r="Q17" i="1"/>
  <c r="S17" i="1" s="1"/>
  <c r="AB16" i="1"/>
  <c r="Q16" i="1"/>
  <c r="S16" i="1" s="1"/>
  <c r="AB15" i="1"/>
  <c r="Q15" i="1"/>
  <c r="S15" i="1" s="1"/>
  <c r="AB14" i="1"/>
  <c r="Q14" i="1"/>
  <c r="S14" i="1" s="1"/>
  <c r="AB13" i="1"/>
  <c r="Q13" i="1"/>
  <c r="S13" i="1" s="1"/>
  <c r="AB12" i="1"/>
  <c r="Q12" i="1"/>
  <c r="S12" i="1" s="1"/>
  <c r="AB11" i="1"/>
  <c r="Q11" i="1"/>
  <c r="S11" i="1" s="1"/>
  <c r="R11" i="1" l="1"/>
  <c r="T11" i="1" s="1"/>
  <c r="U11" i="1" s="1"/>
  <c r="R12" i="1"/>
  <c r="T12" i="1" s="1"/>
  <c r="U12" i="1" s="1"/>
  <c r="R19" i="1"/>
  <c r="T19" i="1" s="1"/>
  <c r="U19" i="1" s="1"/>
  <c r="R20" i="1"/>
  <c r="T20" i="1" s="1"/>
  <c r="U20" i="1" s="1"/>
  <c r="S26" i="1"/>
  <c r="S27" i="1"/>
  <c r="R18" i="1"/>
  <c r="T18" i="1" s="1"/>
  <c r="U18" i="1" s="1"/>
  <c r="R25" i="1"/>
  <c r="T25" i="1" s="1"/>
  <c r="U25" i="1" s="1"/>
  <c r="R15" i="1"/>
  <c r="T15" i="1" s="1"/>
  <c r="U15" i="1" s="1"/>
  <c r="R16" i="1"/>
  <c r="T16" i="1" s="1"/>
  <c r="U16" i="1" s="1"/>
  <c r="R23" i="1"/>
  <c r="T23" i="1" s="1"/>
  <c r="U23" i="1" s="1"/>
  <c r="R30" i="1"/>
  <c r="T30" i="1" s="1"/>
  <c r="U30" i="1" s="1"/>
  <c r="R31" i="1"/>
  <c r="T31" i="1" s="1"/>
  <c r="U31" i="1" s="1"/>
  <c r="R14" i="1"/>
  <c r="T14" i="1" s="1"/>
  <c r="U14" i="1" s="1"/>
  <c r="R22" i="1"/>
  <c r="T22" i="1" s="1"/>
  <c r="U22" i="1" s="1"/>
  <c r="R29" i="1"/>
  <c r="T29" i="1" s="1"/>
  <c r="U29" i="1" s="1"/>
  <c r="R13" i="1"/>
  <c r="T13" i="1" s="1"/>
  <c r="U13" i="1" s="1"/>
  <c r="R17" i="1"/>
  <c r="T17" i="1" s="1"/>
  <c r="U17" i="1" s="1"/>
  <c r="R21" i="1"/>
  <c r="T21" i="1" s="1"/>
  <c r="U21" i="1" s="1"/>
  <c r="R24" i="1"/>
  <c r="T24" i="1" s="1"/>
  <c r="U24" i="1" s="1"/>
  <c r="R28" i="1"/>
  <c r="T28" i="1" s="1"/>
  <c r="U28" i="1" s="1"/>
</calcChain>
</file>

<file path=xl/sharedStrings.xml><?xml version="1.0" encoding="utf-8"?>
<sst xmlns="http://schemas.openxmlformats.org/spreadsheetml/2006/main" count="4668" uniqueCount="1291">
  <si>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</si>
  <si>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</si>
  <si>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</si>
  <si>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</si>
  <si>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</si>
  <si>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</si>
  <si>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</si>
  <si>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</si>
  <si>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</si>
  <si>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</si>
  <si>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</si>
  <si>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</si>
  <si>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</si>
  <si>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</si>
  <si>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</si>
  <si>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</si>
  <si>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</si>
  <si>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</si>
  <si>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</si>
  <si>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</si>
  <si>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</si>
  <si>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</si>
  <si>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</si>
  <si>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</si>
  <si>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</si>
  <si>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</si>
  <si>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</si>
  <si>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</si>
  <si>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</si>
  <si>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</si>
  <si>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</si>
  <si>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</si>
  <si>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</si>
  <si>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</si>
  <si>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</si>
  <si>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</si>
  <si>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</si>
  <si>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</si>
  <si>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</si>
  <si>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</si>
  <si>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</si>
  <si>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</si>
  <si>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</si>
  <si>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</si>
  <si>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</si>
  <si>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</si>
  <si>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</si>
  <si>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</si>
  <si>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</si>
  <si>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</si>
  <si>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</si>
  <si>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</si>
  <si>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</si>
  <si>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</si>
  <si>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</si>
  <si>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</si>
  <si>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</si>
  <si>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</si>
  <si>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</si>
  <si>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</si>
  <si>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</si>
  <si>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</si>
  <si>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</si>
  <si>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</si>
  <si>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</si>
  <si>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</si>
  <si>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</si>
  <si>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</si>
  <si>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</si>
  <si>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</si>
  <si>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</si>
  <si>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</si>
  <si>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</si>
  <si>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</si>
  <si>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</si>
  <si>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</si>
  <si>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</si>
  <si>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</si>
  <si>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</si>
  <si>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</si>
  <si>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</si>
  <si>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</si>
  <si>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</si>
  <si>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</si>
  <si>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</si>
  <si>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</si>
  <si>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</si>
  <si>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</si>
  <si>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</si>
  <si>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</si>
  <si>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</si>
  <si>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</si>
  <si>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</si>
  <si>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</si>
  <si>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</si>
  <si>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</si>
  <si>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</si>
  <si>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</si>
  <si>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</si>
  <si>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</si>
  <si>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</si>
  <si>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</si>
  <si>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</si>
  <si>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</si>
  <si>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</si>
  <si>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</si>
  <si>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</si>
  <si>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</si>
  <si>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</si>
  <si>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</si>
  <si>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</si>
  <si>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</si>
  <si>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</si>
  <si>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</si>
  <si>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</si>
  <si>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</si>
  <si>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</si>
  <si>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</si>
  <si>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</si>
  <si>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</si>
  <si>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</si>
  <si>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</si>
  <si>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</si>
  <si>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</si>
  <si>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</si>
  <si>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</si>
  <si>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</si>
  <si>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</si>
  <si>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</si>
  <si>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</si>
  <si>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</si>
  <si>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</si>
  <si>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</si>
  <si>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</si>
  <si>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</si>
  <si>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</si>
  <si>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</si>
  <si>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</si>
  <si>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</si>
  <si>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</si>
  <si>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</si>
  <si>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</si>
  <si>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</si>
  <si>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</si>
  <si>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</si>
  <si>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</si>
  <si>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</si>
  <si>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</si>
  <si>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</si>
  <si>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</si>
  <si>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</si>
  <si>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</si>
  <si>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</si>
  <si>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</si>
  <si>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</si>
  <si>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</si>
  <si>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</si>
  <si>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</si>
  <si>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</si>
  <si>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</si>
  <si>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</si>
  <si>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</si>
  <si>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</si>
  <si>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</si>
  <si>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</si>
  <si>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</si>
  <si>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</si>
  <si>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</si>
  <si>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</si>
  <si>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</si>
  <si>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</si>
  <si>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</si>
  <si>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</si>
  <si>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</si>
  <si>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</si>
  <si>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</si>
  <si>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</si>
  <si>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</si>
  <si>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</si>
  <si>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</si>
  <si>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</si>
  <si>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</si>
  <si>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</si>
  <si>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</si>
  <si>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</si>
  <si>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</si>
  <si>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</si>
  <si>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</si>
  <si>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</si>
  <si>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</si>
  <si>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</si>
  <si>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</si>
  <si>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</si>
  <si>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</si>
  <si>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</si>
  <si>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</si>
  <si>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</si>
  <si>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</si>
  <si>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</si>
  <si>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</si>
  <si>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</si>
  <si>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</si>
  <si>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</si>
  <si>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</si>
  <si>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</si>
  <si>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</si>
  <si>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</si>
  <si>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</si>
  <si>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</si>
  <si>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</si>
  <si>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</si>
  <si>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</si>
  <si>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</si>
  <si>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</si>
  <si>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</si>
  <si>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</si>
  <si>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</si>
  <si>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</si>
  <si>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</si>
  <si>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</si>
  <si>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</si>
  <si>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</si>
  <si>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</si>
  <si>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</si>
  <si>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</si>
  <si>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</si>
  <si>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</si>
  <si>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</si>
  <si>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</si>
  <si>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</si>
  <si>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</si>
  <si>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</si>
  <si>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</si>
  <si>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</si>
  <si>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</si>
  <si>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</si>
  <si>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</si>
  <si>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</si>
  <si>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</si>
  <si>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</si>
  <si>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</si>
  <si>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</si>
  <si>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</si>
  <si>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</si>
  <si>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</si>
  <si>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</si>
  <si>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</si>
  <si>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</si>
  <si>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</si>
  <si>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</si>
  <si>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</si>
  <si>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</si>
  <si>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</si>
  <si>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</si>
  <si>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</si>
  <si>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</si>
  <si>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</si>
  <si>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</si>
  <si>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</si>
  <si>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</si>
  <si>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</si>
  <si>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</si>
  <si>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</si>
  <si>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</si>
  <si>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</si>
  <si>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</si>
  <si>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</si>
  <si>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</si>
  <si>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</si>
  <si>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</si>
  <si>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</si>
  <si>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</si>
  <si>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</si>
  <si>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</si>
  <si>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</si>
  <si>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</si>
  <si>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</si>
  <si>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</si>
  <si>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</si>
  <si>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</si>
  <si>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</si>
  <si>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</si>
  <si>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</si>
  <si>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</si>
  <si>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</si>
  <si>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</si>
  <si>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</si>
  <si>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</si>
  <si>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</si>
  <si>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</si>
  <si>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</si>
  <si>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</si>
  <si>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</si>
  <si>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</si>
  <si>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</si>
  <si>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</si>
  <si>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</si>
  <si>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</si>
  <si>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</si>
  <si>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</si>
  <si>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</si>
  <si>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</si>
  <si>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</si>
  <si>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</si>
  <si>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</si>
  <si>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</si>
  <si>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</si>
  <si>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</si>
  <si>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</si>
  <si>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</si>
  <si>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</si>
  <si>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</si>
  <si>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</si>
  <si>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</si>
  <si>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</si>
  <si>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</si>
  <si>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</si>
  <si>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</si>
  <si>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</si>
  <si>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</si>
  <si>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</si>
  <si>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</si>
  <si>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</si>
  <si>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</si>
  <si>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</si>
  <si>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</si>
  <si>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</si>
  <si>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</si>
  <si>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</si>
  <si>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</si>
  <si>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</si>
  <si>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</si>
  <si>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</si>
  <si>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</si>
  <si>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</si>
  <si>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</si>
  <si>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</si>
  <si>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</si>
  <si>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</si>
  <si>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</si>
  <si>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</si>
  <si>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</si>
  <si>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</si>
  <si>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</si>
  <si>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</si>
  <si>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</si>
  <si>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</si>
  <si>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</si>
  <si>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</si>
  <si>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</si>
  <si>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</si>
  <si>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</si>
  <si>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</si>
  <si>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</si>
  <si>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</si>
  <si>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</si>
  <si>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</si>
  <si>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</si>
  <si>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</si>
  <si>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</si>
  <si>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</si>
  <si>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</si>
  <si>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</si>
  <si>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</si>
  <si>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</si>
  <si>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</si>
  <si>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</si>
  <si>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</si>
  <si>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</si>
  <si>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</si>
  <si>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</si>
  <si>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</si>
  <si>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</si>
  <si>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</si>
  <si>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</si>
  <si>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</si>
  <si>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</si>
  <si>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</si>
  <si>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</si>
  <si>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</si>
  <si>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</si>
  <si>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</si>
  <si>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</si>
  <si>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</si>
  <si>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</si>
  <si>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</si>
  <si>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</si>
  <si>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</si>
  <si>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</si>
  <si>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</si>
  <si>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</si>
  <si>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</si>
  <si>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</si>
  <si>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</si>
  <si>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</si>
  <si>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</si>
  <si>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</si>
  <si>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</si>
  <si>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</si>
  <si>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</si>
  <si>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</si>
  <si>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</si>
  <si>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</si>
  <si>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</si>
  <si>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</si>
  <si>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</si>
  <si>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</si>
  <si>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</si>
  <si>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</si>
  <si>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</si>
  <si>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</si>
  <si>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</si>
  <si>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</si>
  <si>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</si>
  <si>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</si>
  <si>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</si>
  <si>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</si>
  <si>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</si>
  <si>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</si>
  <si>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</si>
  <si>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</si>
  <si>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</si>
  <si>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</si>
  <si>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</si>
  <si>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</si>
  <si>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</si>
  <si>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</si>
  <si>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</si>
  <si>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</si>
  <si>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</si>
  <si>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</si>
  <si>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</si>
  <si>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</si>
  <si>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</si>
  <si>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</si>
  <si>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</si>
  <si>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</si>
  <si>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</si>
  <si>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</si>
  <si>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</si>
  <si>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</si>
  <si>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</si>
  <si>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</si>
  <si>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</si>
  <si>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</si>
  <si>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</si>
  <si>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</si>
  <si>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</si>
  <si>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</si>
  <si>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</si>
  <si>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</si>
  <si>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</si>
  <si>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</si>
  <si>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</si>
  <si>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</si>
  <si>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</si>
  <si>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</si>
  <si>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</si>
  <si>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</si>
  <si>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</si>
  <si>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</si>
  <si>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</si>
  <si>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</si>
  <si>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</si>
  <si>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</si>
  <si>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</si>
  <si>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</si>
  <si>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</si>
  <si>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</si>
  <si>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</si>
  <si>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</si>
  <si>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</si>
  <si>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</si>
  <si>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</si>
  <si>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</si>
  <si>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</si>
  <si>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</si>
  <si>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</si>
  <si>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</si>
  <si>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</si>
  <si>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</si>
  <si>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</si>
  <si>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</si>
  <si>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</si>
  <si>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</si>
  <si>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</si>
  <si>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</si>
  <si>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</si>
  <si>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</si>
  <si>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</si>
  <si>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</si>
  <si>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</si>
  <si>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</si>
  <si>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</si>
  <si>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</si>
  <si>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</si>
  <si>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</si>
  <si>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</si>
  <si>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</si>
  <si>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</si>
  <si>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</si>
  <si>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</si>
  <si>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</si>
  <si>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</si>
  <si>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</si>
  <si>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</si>
  <si>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</si>
  <si>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</si>
  <si>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</si>
  <si>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</si>
  <si>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</si>
  <si>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</si>
  <si>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</si>
  <si>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</si>
  <si>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</si>
  <si>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</si>
  <si>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</si>
  <si>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</si>
  <si>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</si>
  <si>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</si>
  <si>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</si>
  <si>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</si>
  <si>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</si>
  <si>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</si>
  <si>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</si>
  <si>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</si>
  <si>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</si>
  <si>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</si>
  <si>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</si>
  <si>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</si>
  <si>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</si>
  <si>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</si>
  <si>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</si>
  <si>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</si>
  <si>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</si>
  <si>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</si>
  <si>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</si>
  <si>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</si>
  <si>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</si>
  <si>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</si>
  <si>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</si>
  <si>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</si>
  <si>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</si>
  <si>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</si>
  <si>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</si>
  <si>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</si>
  <si>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</si>
  <si>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</si>
  <si>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</si>
  <si>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</si>
  <si>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</si>
  <si>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</si>
  <si>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</si>
  <si>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</si>
  <si>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</si>
  <si>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</si>
  <si>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</si>
  <si>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</si>
  <si>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</si>
  <si>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</si>
  <si>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</si>
  <si>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</si>
  <si>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</si>
  <si>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</si>
  <si>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</si>
  <si>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</si>
  <si>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</si>
  <si>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</si>
  <si>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</si>
  <si>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</si>
  <si>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</si>
  <si>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</si>
  <si>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</si>
  <si>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</si>
  <si>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</si>
  <si>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</si>
  <si>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</si>
  <si>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</si>
  <si>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</si>
  <si>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</si>
  <si>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</si>
  <si>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</si>
  <si>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</si>
  <si>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</si>
  <si>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</si>
  <si>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</si>
  <si>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</si>
  <si>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</si>
  <si>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</si>
  <si>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</si>
  <si>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</si>
  <si>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</si>
  <si>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</si>
  <si>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</si>
  <si>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</si>
  <si>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</si>
  <si>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</si>
  <si>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</si>
  <si>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</si>
  <si>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</si>
  <si>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</si>
  <si>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</si>
  <si>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</si>
  <si>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</si>
  <si>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</si>
  <si>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</si>
  <si>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</si>
  <si>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</si>
  <si>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</si>
  <si>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</si>
  <si>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</si>
  <si>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</si>
  <si>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</si>
  <si>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</si>
  <si>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</si>
  <si>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</si>
  <si>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</si>
  <si>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</si>
  <si>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</si>
  <si>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</si>
  <si>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</si>
  <si>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</si>
  <si>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</si>
  <si>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</si>
  <si>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</si>
  <si>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</si>
  <si>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</si>
  <si>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</si>
  <si>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</si>
  <si>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</si>
  <si>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</si>
  <si>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</si>
  <si>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</si>
  <si>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</si>
  <si>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</si>
  <si>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</si>
  <si>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</si>
  <si>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</si>
  <si>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</si>
  <si>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</si>
  <si>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</si>
  <si>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</si>
  <si>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</si>
  <si>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</si>
  <si>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</si>
  <si>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</si>
  <si>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</si>
  <si>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</si>
  <si>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</si>
  <si>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</si>
  <si>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</si>
  <si>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</si>
  <si>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</si>
  <si>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</si>
  <si>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</si>
  <si>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</si>
  <si>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</si>
  <si>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</si>
  <si>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</si>
  <si>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</si>
  <si>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</si>
  <si>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</si>
  <si>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</si>
  <si>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</si>
  <si>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</si>
  <si>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</si>
  <si>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</si>
  <si>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</si>
  <si>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</si>
  <si>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</si>
  <si>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</si>
  <si>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</si>
  <si>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</si>
  <si>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</si>
  <si>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</si>
  <si>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</si>
  <si>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</si>
  <si>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</si>
  <si>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</si>
  <si>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</si>
  <si>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</si>
  <si>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</si>
  <si>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</si>
  <si>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</si>
  <si>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</si>
  <si>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</si>
  <si>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</si>
  <si>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</si>
  <si>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</si>
  <si>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</si>
  <si>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</si>
  <si>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</si>
  <si>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</si>
  <si>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</si>
  <si>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</si>
  <si>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</si>
  <si>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</si>
  <si>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</si>
  <si>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</si>
  <si>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</si>
  <si>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</si>
  <si>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</si>
  <si>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</si>
  <si>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</si>
  <si>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</si>
  <si>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</si>
  <si>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</si>
  <si>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</si>
  <si>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</si>
  <si>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</si>
  <si>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</si>
  <si>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</si>
  <si>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</si>
  <si>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</si>
  <si>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</si>
  <si>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</si>
  <si>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</si>
  <si>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</si>
  <si>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</si>
  <si>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</si>
  <si>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</si>
  <si>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</si>
  <si>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</si>
  <si>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</si>
  <si>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</si>
  <si>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</si>
  <si>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</si>
  <si>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</si>
  <si>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</si>
  <si>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</si>
  <si>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</si>
  <si>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</si>
  <si>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</si>
  <si>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</si>
  <si>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</si>
  <si>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</si>
  <si>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</si>
  <si>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</si>
  <si>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</si>
  <si>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</si>
  <si>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</si>
  <si>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</si>
  <si>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</si>
  <si>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</si>
  <si>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</si>
  <si>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</si>
  <si>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</si>
  <si>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</si>
  <si>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</si>
  <si>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</si>
  <si>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</si>
  <si>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</si>
  <si>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</si>
  <si>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</si>
  <si>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</si>
  <si>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</si>
  <si>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</si>
  <si>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</si>
  <si>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</si>
  <si>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</si>
  <si>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</si>
  <si>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</si>
  <si>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</si>
  <si>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</si>
  <si>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</si>
  <si>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</si>
  <si>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</si>
  <si>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</si>
  <si>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</si>
  <si>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</si>
  <si>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</si>
  <si>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</si>
  <si>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</si>
  <si>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</si>
  <si>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</si>
  <si>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</si>
  <si>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</si>
  <si>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</si>
  <si>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</si>
  <si>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</si>
  <si>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</si>
  <si>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</si>
  <si>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</si>
  <si>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</si>
  <si>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</si>
  <si>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</si>
  <si>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</si>
  <si>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</si>
  <si>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</si>
  <si>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</si>
  <si>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</si>
  <si>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</si>
  <si>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</si>
  <si>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</si>
  <si>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</si>
  <si>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</si>
  <si>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</si>
  <si>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</si>
  <si>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</si>
  <si>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</si>
  <si>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</si>
  <si>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</si>
  <si>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</si>
  <si>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</si>
  <si>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</si>
  <si>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</si>
  <si>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</si>
  <si>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</si>
  <si>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</si>
  <si>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</si>
  <si>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</si>
  <si>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</si>
  <si>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</si>
  <si>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</si>
  <si>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</si>
  <si>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</si>
  <si>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</si>
  <si>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</si>
  <si>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</si>
  <si>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</si>
  <si>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</si>
  <si>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</si>
  <si>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</si>
  <si>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</si>
  <si>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</si>
  <si>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</si>
  <si>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</si>
  <si>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</si>
  <si>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</si>
  <si>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</si>
  <si>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</si>
  <si>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</si>
  <si>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</si>
  <si>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</si>
  <si>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</si>
  <si>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</si>
  <si>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</si>
  <si>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</si>
  <si>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</si>
  <si>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</si>
  <si>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</si>
  <si>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</si>
  <si>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</si>
  <si>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</si>
  <si>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</si>
  <si>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</si>
  <si>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</si>
  <si>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</si>
  <si>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</si>
  <si>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</si>
  <si>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</si>
  <si>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</si>
  <si>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</si>
  <si>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</si>
  <si>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</si>
  <si>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</si>
  <si>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</si>
  <si>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</si>
  <si>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</si>
  <si>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</si>
  <si>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</si>
  <si>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</si>
  <si>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</si>
  <si>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</si>
  <si>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</si>
  <si>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</si>
  <si>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</si>
  <si>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</si>
  <si>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</si>
  <si>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</si>
  <si>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</si>
  <si>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</si>
  <si>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</si>
  <si>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</si>
  <si>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</si>
  <si>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</si>
  <si>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</si>
  <si>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</si>
  <si>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</si>
  <si>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</si>
  <si>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</si>
  <si>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</si>
  <si>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</si>
  <si>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</si>
  <si>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</si>
  <si>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</si>
  <si>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</si>
  <si>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</si>
  <si>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</si>
  <si>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</si>
  <si>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</si>
  <si>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</si>
  <si>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</si>
  <si>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</si>
  <si>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</si>
  <si>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</si>
  <si>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</si>
  <si>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</si>
  <si>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</si>
  <si>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</si>
  <si>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</si>
  <si>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</si>
  <si>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</si>
  <si>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</si>
  <si>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</si>
  <si>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</si>
  <si>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</si>
  <si>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</si>
  <si>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</si>
  <si>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</si>
  <si>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</si>
  <si>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</si>
  <si>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</si>
  <si>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</si>
  <si>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</si>
  <si>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</si>
  <si>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</si>
  <si>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</si>
  <si>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</si>
  <si>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</si>
  <si>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</si>
  <si>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</si>
  <si>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</si>
  <si>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</si>
  <si>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</si>
  <si>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</si>
  <si>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</si>
  <si>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</si>
  <si>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</si>
  <si>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</si>
  <si>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</si>
  <si>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</si>
  <si>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</si>
  <si>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</si>
  <si>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</si>
  <si>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</si>
  <si>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</si>
  <si>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</si>
  <si>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</si>
  <si>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</si>
  <si>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</si>
  <si>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</si>
  <si>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</si>
  <si>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</si>
  <si>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</si>
  <si>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</si>
  <si>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</si>
  <si>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</si>
  <si>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</si>
  <si>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</si>
  <si>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</si>
  <si>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</si>
  <si>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</si>
  <si>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</si>
  <si>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</si>
  <si>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</si>
  <si>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</si>
  <si>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</si>
  <si>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</si>
  <si>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</si>
  <si>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</si>
  <si>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</si>
  <si>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</si>
  <si>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</si>
  <si>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</si>
  <si>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</si>
  <si>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</si>
  <si>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</si>
  <si>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</si>
  <si>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</si>
  <si>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</si>
  <si>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</si>
  <si>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</si>
  <si>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</si>
  <si>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</si>
  <si>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</si>
  <si>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</si>
  <si>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</si>
  <si>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</si>
  <si>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</si>
  <si>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</si>
  <si>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</si>
  <si>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</si>
  <si>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</si>
  <si>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</si>
  <si>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</si>
  <si>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</si>
  <si>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</si>
  <si>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</si>
  <si>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</si>
  <si>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</si>
  <si>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</si>
  <si>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</si>
  <si>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</si>
  <si>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</si>
  <si>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</si>
  <si>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</si>
  <si>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</si>
  <si>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</si>
  <si>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</si>
  <si>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</si>
  <si>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</si>
  <si>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</si>
  <si>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</si>
  <si>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</si>
  <si>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</si>
  <si>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</si>
  <si>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</si>
  <si>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</si>
  <si>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</si>
  <si>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</si>
  <si>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</si>
  <si>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</si>
  <si>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</si>
  <si>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</si>
  <si>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</si>
  <si>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</si>
  <si>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</si>
  <si>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</si>
  <si>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</si>
  <si>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</si>
  <si>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</si>
  <si>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</si>
  <si>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</si>
  <si>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</si>
  <si>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</si>
  <si>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</si>
  <si>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</si>
  <si>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</si>
  <si>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</si>
  <si>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</si>
  <si>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</si>
  <si>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</si>
  <si>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</si>
  <si>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</si>
  <si>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</si>
  <si>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</si>
  <si>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</si>
  <si>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</si>
  <si>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</si>
  <si>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</si>
  <si>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</si>
  <si>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</si>
  <si>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</si>
  <si>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</si>
  <si>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</si>
  <si>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</si>
  <si>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</si>
  <si>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</si>
  <si>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</si>
  <si>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</si>
  <si>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</si>
  <si>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</si>
  <si>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</si>
  <si>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</si>
  <si>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</si>
  <si>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</si>
  <si>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</si>
  <si>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</si>
  <si>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</si>
  <si>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</si>
  <si>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</si>
  <si>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</si>
  <si>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</si>
  <si>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</si>
  <si>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</si>
  <si>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</si>
  <si>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</si>
  <si>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</si>
  <si>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</si>
  <si>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</si>
  <si>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</si>
  <si>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</si>
  <si>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</si>
  <si>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</si>
  <si>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</si>
  <si>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</si>
  <si>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</si>
  <si>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</si>
  <si>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</si>
  <si>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</si>
  <si>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</si>
  <si>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</si>
  <si>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</si>
  <si>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</si>
  <si>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</si>
  <si>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</si>
  <si>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</si>
  <si>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</si>
  <si>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</si>
  <si>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</si>
  <si>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</si>
  <si>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</si>
  <si>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</si>
  <si>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</si>
  <si>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</si>
  <si>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</si>
  <si>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</si>
  <si>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</si>
  <si>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</si>
  <si>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</si>
  <si>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</si>
  <si>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</si>
  <si>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</si>
  <si>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</si>
  <si>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</si>
  <si>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</si>
  <si>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</si>
  <si>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</si>
  <si>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</si>
  <si>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</si>
  <si>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</si>
  <si>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</si>
  <si>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</si>
  <si>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</si>
  <si>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</si>
  <si>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</si>
  <si>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</si>
  <si>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</si>
  <si>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</si>
  <si>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</si>
  <si>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</si>
  <si>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</si>
  <si>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</si>
  <si>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</si>
  <si>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</si>
  <si>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</si>
  <si>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</si>
  <si>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</si>
  <si>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</si>
  <si>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</si>
  <si>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</si>
  <si>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</si>
  <si>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</si>
  <si>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</si>
  <si>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</si>
  <si>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</si>
  <si>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</si>
  <si>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</si>
  <si>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</si>
  <si>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</si>
  <si>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</si>
  <si>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</si>
  <si>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</si>
  <si>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</si>
  <si>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</si>
  <si>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</si>
  <si>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</si>
  <si>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</si>
  <si>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</si>
  <si>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</si>
  <si>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</si>
  <si>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</si>
  <si>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</si>
  <si>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</si>
  <si>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</si>
  <si>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</si>
  <si>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</si>
  <si>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</si>
  <si>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</si>
  <si>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</si>
  <si>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</si>
  <si>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</si>
  <si>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</si>
  <si>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</si>
  <si>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</si>
  <si>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</si>
  <si>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</si>
  <si>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</si>
  <si>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</si>
  <si>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</si>
  <si>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</si>
  <si>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</si>
  <si>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</si>
  <si>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</si>
  <si>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</si>
  <si>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</si>
  <si>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</si>
  <si>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</si>
  <si>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</si>
  <si>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</si>
  <si>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</si>
  <si>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</si>
  <si>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</si>
  <si>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</si>
  <si>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</si>
  <si>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</si>
  <si>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</si>
  <si>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</si>
  <si>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</si>
  <si>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</si>
  <si>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</si>
  <si>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</si>
  <si>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</si>
  <si>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</si>
  <si>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</si>
  <si>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</si>
  <si>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CENTRO DE TRABAJO Y/O PROCESO: DIVISIÓN SISTEMA SUR ABASTECIMIENTO</t>
  </si>
  <si>
    <t>NOMBRE CENTRO DE TRABAJO Y/O PROCESO: PLANTA DE TRATAMIENTO EL DORADO - ADMINISTRATIVO</t>
  </si>
  <si>
    <t>Planificar y coordinar el control técnico y administrativo de los procesos del personal e infraestructura asignada al área, con el propósito de asegurar que cumplan con la cantidad, calidad, continuidad y oportunidad de los productos y del servicio prestado</t>
  </si>
  <si>
    <t>Planificar y gestionar la consecución de los recursos, insumos, materiales, repuestos, herramientas, elementos de dotación, control local de emergencias y en general todos los elementos físicos que requieren la infraestructura, los procesos y el personal a su cargo. Controlar y verificar y aprobar la ejecución de los procesos de tratamiento, inspección y ensayo, mantenimiento y administrativo. Recolectar y analizar la información y resultados. Identificar, aprobar y tramitar ante el área, los acuerdos de servicio con las áreas receptoras y prestadoras del servicio. Tomar las acciones necesarias en casos de emergencia o contingencia en los procesos del área. Supervisar el personal a su cargo y dar cabal cumplimiento con las normas y programas de administración de personal establecidos en la empresa.</t>
  </si>
  <si>
    <t>SI</t>
  </si>
  <si>
    <t>No observado</t>
  </si>
  <si>
    <t>Continuar con el cumplimiento en las jornadas de vacunación y las jornadas de aseo de los diferentes puntos de la oficina. Conocer claramente las especies que habitan en esta zona, con el fin de poder determinar el protocolo a seguir para la atención por mordeduras de cualquier animal.</t>
  </si>
  <si>
    <t>Elementos de protección personal de acuerdo al manual de E.P.P. de la empresa</t>
  </si>
  <si>
    <t>Uso continuo del bloqueador solar y los elementos de protección para minimizar la exposición al sol.</t>
  </si>
  <si>
    <t>Uso continuo de los elementos de protección adecuados para evitar la baja de temperatura en el cuerpo.</t>
  </si>
  <si>
    <t>Uso de elementos de protección adecuado para este tipo de exposición al pelifgro indicado.</t>
  </si>
  <si>
    <t>Continuar con el desarrollo del programa de riesgo psicosocial con el fin de retroalimentar acerca del manejo del estrés, así como los factores internos y externos que desarrollen a mayor nivel este riesgo.</t>
  </si>
  <si>
    <t>Puestos de trabajo adecuado ergonómicamente</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</si>
  <si>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</si>
  <si>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</si>
  <si>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Llevar a cabo los protocolos de acuerdo a las normas internas de servicio para trabajo en espacios confinados.</t>
  </si>
  <si>
    <t>Conocer los diferentes canales de comunicación para reportar eventos originados por riesgo público si es posible antes de la ocurrencia y en el caso de materialización el durante y despues del evento.</t>
  </si>
  <si>
    <t>Seguir puntualmente el protocolo para desplazamientos en vehículos acuáticos o por acercamientos a fuentes hídricas profundas.</t>
  </si>
  <si>
    <t>Continuar con las socializaciones al personal con respecto a los procedimientos a seguir en caso de emergencia.</t>
  </si>
  <si>
    <t>Ejecutar y verificar los montajes, mantenimientos, operacion y reparacion de aparatos, equipos y elementos componentes de los   sistemas de comunicacion, microondas, suplencias, instrumentacion, controladores y demas similares al servicio de la Empresa para asegurar la continuidad del funcionamiento de los sistemas electronicos de comunicaciones y automatismo.</t>
  </si>
  <si>
    <t>Efectuar el mantenimiento preventivo y correctivo de los equipos o sistemas y demas similares. Supervisar y efectuar la revision final de los equipos o sistemas reparados y registros de la reparacion. Coordinar con otros funcionarios o dependencies, las maniobras necesarias. Ejecutar y verificar las actividades y procedimientos necesarios pare mantener y restablecer el funcionamiento de los equipos, asi coma solicitar en forma escrita los insumos y repuestos necesarios al superior inmediato. Coordinar y/o verificar periodicamente la calibracion, correcto funcionamiento y conservacion de los instrumentos de prueba del laboratorio, herramientas utilizadas para la eiecucion de  los trabajos. Diseñar y optimizar sistemas electronicos participando en la elaboracion de especificaciones, estudios especiales y soluciones para renovar, emptier o mejorar los existentes. Interpreter los esquemas, planos y manuales de despiece ensemble calibracion y montaje de los equipos o sistemas electronicos para Ia correcta ejecucion de los trabajos. Realizar las actividades necesarias en los proyectos y planes en materia de trabajo y  capacitacion, que optimicen el tiempo a emplear en la ejecucien de los trabajos y mejoren los conocimientos de los integrantes del area. Preparar las listas para adquisicion de equipos, repuestos, accesorios, calibracion de equipos  y demas elementos requeridos para Ia ejecucion del mantenimiento de los equipos y/o sistemas cornpetencia del area con el proposito de renovar, ampliar o mejorar los existentes. Conducir el vehiculo que le sea asignado para transporter a su comision tecnice y trasladarse al lugar de trabajo cada vez que le sea encomendado.</t>
  </si>
  <si>
    <t>Continuar con el cumplimiento en las jornadas de vacunación y las jornadas de aseo de los diferentes puntos de la oficina.</t>
  </si>
  <si>
    <t>Uso continuo de los elementos de protección adecuados.</t>
  </si>
  <si>
    <t>Garantizar que las herramientas y los equipos necesarios cuenten con el mantenimiento y las codiciones de seguridad mínimas para realizar labores en forma segura.</t>
  </si>
  <si>
    <t>Aislamiento de áreas de trabajo</t>
  </si>
  <si>
    <t>Puestos de trabajo adecuados ergonómicamente</t>
  </si>
  <si>
    <t>Señalización de emergencia</t>
  </si>
  <si>
    <t>Realizar los analisis fisico-quimicos y micro-biologicos del agua cruda, en proceso, tratados, servidos e insumos quimicos pare asegurar la calidad, cantidad, continuidad y oportunidad de Ia verificacion de Ia calidad del agua.</t>
  </si>
  <si>
    <t>Elaborar y ejecutar el plan de inspeccion del agua cruda, en proceso, tratada, distribuida y servida, realizando los analisis fisicoquimicos y microbiologicos de acuerdo con los procedimientos e instructivos definidos. Realizar los analisis de las muestras de los lotes de productos quimicos recibidos. Mantener actualizado el inventario de materiales y reactivos de laboratorio, informando al superior inmediato los ingresos, consumos y necesidades, de acuerdo con los procedimientos establecidos. Efectuar la ejecucion del plan de comprobacion y calibracion interno y/o externo de los equipos de laboratorio y de las plantas que requieren aseguramiento metrologico, asi como los mantenimientos de los equipos de laboratorio por personal interno o externo. Registrar, analizar e informar al superior inmediato, los resultados de los analisis realizados al agua cruda, de proceso, tratada, suministrada y servida, asi como los resultados de los analisis de los insumos, con el proposito de poder verificar la calidad del proceso de tratamiento que se realiza en las plantas y la calidad de los productos quimicos recibidos. Registrar la informacion definida en el modulo del sistema de information ernpresarial, de acuerdo con los procedimientos establecidos. Realizar con los tecnicos los analisis de tratabilidad, demanda de cloro y/o ajuste del proceso de tratamiento, en caso de que se presenten productos no conformes.</t>
  </si>
  <si>
    <t>Realizar la operacion de las represas del sistema norte y sur con el fin de asegurar que se cumple con la cantidad, continuidad y oportunidad del agua cruda que requieren las plantas de tratamiento.</t>
  </si>
  <si>
    <t>Efectuar la toma de datos de la instrumentacion de linea de las represas, consolidando la informacion e informando al superior inmediato. Desarrollar Ia operacion de las valvulas de fondo y/o de toma de agua cruda hacia las plantas de tratamiento. Realizar el mantenimiento locativo (pintura, poda, limpieza) de los lugares que se le asignen. Vigilar las fuentes hidrograficas de la zona. Guiar las visitas programadas a los predios, informando sabre las precauciones y recomendaciones que se tienen establecidas para los visitantes, con el proposito de asegurar el cuidado y seguridad de los visitantes. Cuidar los semovientes de la Empresa, suministrandoles Ia comida de los pastoreos o en su  defecto solicitar a traves de su superior inmediato, la droga cuando este sea requerida para  los semovientes bajo su cuidado. Controlar la salida de materiales y/o recursos que hayan sido autorizados por la Empresa e impedir la salida de otros que no hayan side autorizados. Informar y atender de inmediato la existencia de incendios forestales y demas casos  imprevistos que surjan dentro a fuera de la zona que se le asigne, ya sea en horas diurnas o nocturnas. Solicitar al superior inmediato los materiales y elementos necesarios para realizar trabajos de mantenimiento y conservacion, con el proposito de que se puedan gestionar adecuadamente. Solicitar los trabajos de mantenimiento que sean requeridos. Revisar y solicitar los cambios necesarios en la informacion tecnica que es necesaria para realizar los trabajos de  captacion y almacenamiento.</t>
  </si>
  <si>
    <t>PLANTA DE TRATAMIENTO EL DORADO - ADMINISTRATIVO</t>
  </si>
  <si>
    <t>PLANTA DE TRATAMIENTO EL DORADO</t>
  </si>
  <si>
    <t>Para el cargo Ayudante operativo nivel 42 se adiciona el peligro por trabajo en alturas.</t>
  </si>
  <si>
    <t>BASE DE PERSONAL TRABAJO EN ALTURAS</t>
  </si>
  <si>
    <t>NOMBRE CENTRO DE TRABAJO Y/O PROCESO: PLANTA DE TRATAMIENTO EL DORADO - MANTENIMIENTO</t>
  </si>
  <si>
    <t xml:space="preserve">Coordinar y Controlar las medidas para el control técnico y administrativo del proceso de mantenimiento del sistema de abastecimiento, para asegurar la disponibilidad, capacidad funcional de los equipos de capacitación, almacenamiento, conducción y tratamiento de agua. </t>
  </si>
  <si>
    <t xml:space="preserve">Programar, implementar y verificar el cumplimiento del mantenimiento preventivo, correctivo y predictivo programado y el plan de calibración de los equipos, para asegurar la disponibilidad y adecuado funcionamiento. Identificar, definir y gestionar la adquisición y recibo de los equipos, materiales, repuestos y herramientas con el fin de asegurar la calidad. Gestionar los acuerdos del servicio, los procesos, y los proyectos de inversión y funcionamiento. Asegurar el adecuado funcionamiento, y disponibilidad de los elementos de detección de incidentes de los equipos de protección personal, de protección de los equipos y de control local de emergencias. Coordinar con el superior inmediato o con las áreas prestadoras del servicio los trabajos que no son realizados. Mantener la disponibilidad, pertinencia, vigencia y uso apropiado de la información técnica que es necesaria para realizar los trabajos de mantenimiento. Analizar documentar e informar los resultados de los procesos aplicables a su área y los lineamientos de trabajo. </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</si>
  <si>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</si>
  <si>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</si>
  <si>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Conocer claramente las especies que habitan en esta zona, con el fin de poder determinar el protocolo a seguir para la atención por mordeduras de cualquier animal.</t>
  </si>
  <si>
    <t>Uso adecuado de elementos de protección para la parte auditiva.</t>
  </si>
  <si>
    <t>Uso del bloqueador solar para minimizar la exposición a este tipo de peligro y el elementosde protección indicado como el gorro de protección.</t>
  </si>
  <si>
    <t>Sistema de detección de fugas</t>
  </si>
  <si>
    <t xml:space="preserve">Uso adecuado de elementos de protección para manejo y exposición de sustancias químicas </t>
  </si>
  <si>
    <t>El personal que realice labores de manipulación eléctrica debe contar con las certificaciones correspondientes según lo determina la legislación vigente.</t>
  </si>
  <si>
    <t>Uso de elementos de protección personal indicado para este tipo de peligro</t>
  </si>
  <si>
    <t>Para el cargo de Tercnólogo operativo 32 se hace el cambio de número de expuestos de 6 funcionarios a 2.</t>
  </si>
  <si>
    <t>BASE DE PERSONAL DE PLANTA</t>
  </si>
  <si>
    <t>Responder por el mantenimiento de los equipos mecanicos y de bombeo de aguas, con el fin de asegurar su buen funcionamiento.</t>
  </si>
  <si>
    <t>Ejecutar los trabajos de mantenimiento preventivo y correctivo de los equipos mecanicos y de bombeo de aguas residuales y blancas, para cumplir con el programa de mantenimiento. Realizar informes especificando las reparaciones, cambios de piezas, mantenimiento y demas operaciones realizadas, de acuerdo con los formatos y procedimientos establecidos. Vigilar y controlar el estado general y la correcta operation de los equipos mecanicos y de bombeo con el propesito de garantizar el eficiente funcionamiento de los mismos. Realizar el  mantenimiento, reparaciones, cambios de piezas y demas operaciones requeridas. Realizar con el grupo de mantenimiento el analisis y utilizacion del equipo para el mantenimiento predictivo como vibraciones, alineacion, temperatura, analisis de aceite, caudales y presiones entre otros. Responder por Ia utilizacion de los materiales, repuestos, accesorios y demas elementos suministrados para la ejecucion de los trabajos evitando el desperdicio de los mismos. Informar al superior inmediato sobre las fallas que puedan presentarse en los equipos mecanicos y de bombeo, con el proposito que se tomen las medidas correctivas del caso. lnterpretar los esquennas, planos de taller, despiece, ensamblaje y montaje de equipos mecanicos y de bombeo, para la correcta ejecucion de los trabajos encomendados. Solicitar los repuestos, elementos, accesorios y demas componentes que se requieran. Conducir el vehiculo segun las ordenes recibidas del superior inmediato, dentro o fuera del sector urbano y siempre por las vias propias para el fin indicado.</t>
  </si>
  <si>
    <t>Asegurar la entrega y recibo de los materiales, herramientas y equipos que son requeridos para realizar la ejecucion de los trabajos de mantenimiento preventivo, predictivo y correctivo, con el fin de asegurar la disponibilidad, capacidad funcional, operativa y productiva de los equipos en los procesos de captacion, almacenamiento, conduccion y tratamiento de agua</t>
  </si>
  <si>
    <t>Controlar la entrega y recibo de los materiales, repuestos, herramientas y equipos que son requeridos. Solicitar los materiales, repuestos, equipos y herramientas que son utilizados en la ejecucion de los trabajos de mantenimiento cuando sus existencias no permiten atender los trabajos de mantenimiento solicitados. Ejecutar las Ordenes de trabajo que le son asignadas del programa de mantenimiento preventivo y predictivo programado, en especial las del tipo mecanico, cumpliendo con los requisitos definidos para asegurar la disponibilidad de los equipos criticos de los procesos de captacion, almacenamiento, conduccion y tratamiento. Verificar los trabajos de mantenimiento preventivos o correctivos realizados. Realizar la verificacion y mantenimiento de los elementos de deteccion de incidentes, de los equipos de proteccion personal y de control local de emergencias de los procesos y estructuras del area. Revisar y solicitar los cambios necesarios en la informacion tecnica que es necesaria para realizar los trabajos de mantenimiento mecanico. Informar a su superior inmediato sobre el desarrollo de sus funciones, asi como las novedades e inconvenientes que se presente.</t>
  </si>
  <si>
    <t>Realizar labores operativas y de apoyo en el mantenimiento de infraestructura y locativas que comprendan los sistemas de acueducto y alcantarillado, plantas de tratamiento y estaciones de bombeo.</t>
  </si>
  <si>
    <t>Efectuar de manera individual o colectiva en el lugar que se indique, labores manuales y con equipos, la ruptura, excavación, relleno, reconstrucción, cargue y descargue de materiales. Efectuar labores manuales y con equipos, la limpieza, poda, extracción y cargue de materiales, basuras y sedimentos de los pozos, canales, sumideros, box culvert, estructura en general, entre otros. Realizar el alistamiento y transporte de las piezas de maquinaria, equipos, materiales y herramientas que utiliza el personal de la cuadrilla. Realizar la toma de muestras de aguas y suelos, según indicaciones del superior inmediato. Mantener en perfecto estado de limpieza y funcionamiento las herramientas y equipos de trabajo que se le asignen y responder por las pérdidas y los daños ocasionados por el mal uso de los mismos. Operar equipos de presión y succión, y demás, utilizados para ejecutar las operaciones de los sistemas de acueducto y alcantarillado. Realizar en coordinación con el superior inmediato, las actividades de impacto urbano para la ejecución de obras en espacio público en los sistemas de acueducto y alcantarillado. Informar oportunamente al superior inmediato sobre el desarrollo de los trabajos encomendados, inconvenientes o dificultades presentados en la ejecución de los mismos, los accidentes e imprevistos ocurridos. Cumplir con los procedimientos establecidos por la empresa aplicando las medidas de prevención y protección para minimizar la ocurrencia de los riesgos asociados a la labor en cumplimiento de las normas de servicio internas y legislación vigente.</t>
  </si>
  <si>
    <t>Ayudante 51</t>
  </si>
  <si>
    <t>PLANTA DE TRATAMIENTO EL DORADO - MANTENIMIENTO</t>
  </si>
  <si>
    <t>Coordinar y controlar las acciones y gestiones necesarias para cumplir con la producción de agua potable definida por la dependencia y asegurar la cantidad, calidad, y continuidad del agua suministrada por las plantas de tratamiento.</t>
  </si>
  <si>
    <t>Asegurar la disponibilidad de personal , insumos, equipos y materiales necesarios para los procesos de tratamiento de inspección. Realizar las acciones y gestiones necesarias para cumplir la planeación de la producción de agua potable definida por la dependencia. Aprobar y verificar la realización del plan de inspección del agua cruda. en proceso, tratada y servida. Identificar, definir y gestionar la adquisición y el recibo de los equipos, materiales. Verificar el cumplimiento de las especificaciones de insumos químicos recibidos rechazando o liberando su uso en el tratamiento. Analizar, documentar e informar al personal a su cargo y al superior inmediato, los resultados de los procesos aplicables a su área y los lineamientos de trabajo. Participar en al realización de los proyectos de investigación que se generen en el área , que requieran de su competencia.</t>
  </si>
  <si>
    <t>NOMBRE CENTRO DE TRABAJO Y/O PROCESO: PLANTA DE TRATAMIENTO EL DORADO - TRATAMIENTO</t>
  </si>
  <si>
    <t>Uso adecuado de elementos de protección para la parte auditiva teniendo en cuenta que el tiempo de exposición no es un condicional para su uso.</t>
  </si>
  <si>
    <t>Tener en cuenta el mantenimiento preventivo para los equipos de detección de cloro, siendo este gas una de las sustancias químicas de mayor control en la planta. Además, se debe tener en cuenta los protocolos para la atención de emergencias de este químico en sus diferentes presentaciones.</t>
  </si>
  <si>
    <t>Sistemas de almacenamiento adecuado</t>
  </si>
  <si>
    <t>Reforzar sobre el adecuado lavado de la ropa de trabajo para evitar contaminación cruzada. Crear un programa donde se incentive al personal en el ciudado de manos. Garantizar que el personal sea incluido dentro del Programa de Vigilancia Epidemiologica para riesgo biologico determinado por la empresa.</t>
  </si>
  <si>
    <t>Capacitar a los fucionarios sobre el adecuado almacenamiento, marcado y etiquetado de productos químicos; dando a conocer las fichas de seguridad de cada uno de los productos que se manejan y realizar la tabla de compatibilidad de los químicos.</t>
  </si>
  <si>
    <t>sensibilizar  e  implementar  la cultura de  la  responsabilidad  del uso de elementos de protección personal para protección de aquellas partes del cuerpo que se encuentren expuestas a los diferentes riesgos</t>
  </si>
  <si>
    <t>Adecuación de kit antiderrames para poder contener cualquier tipo de emergencia de manera adecuada. Capacitación sobre el uso de este elemento a todos lo funcionarios.</t>
  </si>
  <si>
    <t>Para el cargo de Técnico en tratamiento de aguas nivel 32 se realiza el cambio en el número de expuestos de 4 funcionarios a 2.</t>
  </si>
  <si>
    <t>Ejecutar Ia operacion y control del proceso de tratamiento de lodes, planta de tratamiento, realizar la Lorna de datos de la instrumentacion y operacion de los embalses y temas afines, con el fin de asegurar que se cumpla con la calidad, cantidad, continuidad y oportunidad del agua tratada.</t>
  </si>
  <si>
    <t>Realizar la operacion y el control del proceso de la planta de tratamiento de lodos. Determinar las Concentraciones y dosificaciones de los productos quimicos necesarios en la planta de tratamiento de lodos,  operando los equipos de dosificacion, verificando y ajustando el proceso para asegurar el cumplimiento de las especificaciones del lodo y del agua vertida. Realizar Ia operacion y el control de los equipos de los procesos de tratamiento, coordinando con el grupo de trabajo la realizacion de los lavados y drenajes. Determinar, verificar y controlar las concentraciones y dosificaciones de los productos quimicos, verificando que el ayudante de tratamiento realize las preparaciones adecuadas. Realizar el tratamiento de las ordenes de proceso en el sistema con el proposito de mantener informacion pertinente y apropiada en esta herramienta y cumplir con los requisitos corporativos. Realizar la toma de datos de la instrumentacion de linea de las presas golillas y tambor, consolidando la  informacion e informando al superior inmediato con el proposito de asegurar la adecuada operacion del sistema. Realizar la operacion de la valvula, operar los pozos de captacion y la descarga de fondo
del embalse, para asegurar el cumplimiento de las necesidades de agua cruda que requiere Ia planta.</t>
  </si>
  <si>
    <t>Para el cargo de Técnico en tratamiento de aguas nivel 40 se realiza el cambio en el número de expuestos de 7 funcionarios a 6.</t>
  </si>
  <si>
    <t>Realizar, en coordinacion con los tecnicos del area, la verificacion, operacion y el control del proceso de la planta de tratamiento y desarrollar el proceso de inspeccion, medicion y ensayo, para asegurar la calidad. cantidad, continuidad del agua suministrada.</t>
  </si>
  <si>
    <t>Tomar las muestras del agua cruda, de proceso y tratada de acuerdo con los procedimientos establecidos y entregarlos al responsable de la realizacion de los analisis fisicos quimicos y/o bacteriologicos, con el proposito de asegurar la confiabilidad de los resultados de los analisis realizados. Preparar, lavar y alistar los recipientes  para la toma de muestras de acuerdo con los procedimientos e instructivos establecidos. Inspeccionar el recibo del producto quimico entregado por el proveedor, tomar las muestras de los productos quimicos, manejar los productos quimicos y preparar las soluciones pare el  proceso de tratamiento de acuerdo a las instrucciones dadas por el superior inmediato. Realizar las actividades de manguereo durante el lavado de filtros, los drenajes de los sedimentadores y/o el desocupado de los floculadores y sedimentadores, cuando sea requerido. Registrar los datos en los formatos de inforrnacion del control del proceso propios de sus funciones a cargo, con el proposito de mantener la informacion pertinente y apropiada. Gestionar Ia solicitud de los trabajos de mantenimiento que sean requeridos</t>
  </si>
  <si>
    <t>Áreas de almacenamiento de materiales definidas</t>
  </si>
  <si>
    <t>Locativo (2)</t>
  </si>
  <si>
    <t>Cumplir con los protocolos que se deben tener en cuenta para el desplazamiento en diferetes puntos con vehículo acuático. Además tener comunicación constante y reporte de eventos que se realicen cerca de fuentes hídricas a las cuales se hagan acercamientos peligrosos.</t>
  </si>
  <si>
    <t>Sistemas de almacenamiento adecuado y demarcado</t>
  </si>
  <si>
    <t>Adecuación de kit antiderrames para poder contener cualquier tipo de emergencia de manera adecuada. Capacitación sobre el uso de este elemento a todos lo funcionarios. Uso obligatorio de elementos de protección personal para poder contener derrames de sustancias líquidas.</t>
  </si>
  <si>
    <t>Para el cargo de Ayudante operativo nivel 42 se realiza el cambio en el número de expuestos de 12 funcionarios a 10.</t>
  </si>
  <si>
    <t>Orden de prestación de servicios</t>
  </si>
  <si>
    <t>Realizar labores dirigidas al apoyo de la División sistema sur abastecimiento</t>
  </si>
  <si>
    <t>Apoyar en las labores de muestreo físico químico en los laboratorios de la División sistema sur abastecimiento</t>
  </si>
  <si>
    <t>Para el cargo de Orden de prestación de servicios la calificación frente al nivel probabilidad aumenta debido al accidente grave ocuurido el 28 de mayo de 2018.</t>
  </si>
  <si>
    <t>BASE DE ACCIDENTALIDAD 2018</t>
  </si>
  <si>
    <t>Realizar la señalización conrrespondiente para las áreas en las cuales se puedan presentar peligro de caída al mismo nivel por condiciones inseguras.</t>
  </si>
  <si>
    <t>PLANTA DE TRATAMIENTO EL DORADO - TRATAMIENTO</t>
  </si>
  <si>
    <t>Biológico</t>
  </si>
  <si>
    <t>Físico</t>
  </si>
  <si>
    <t>Químico</t>
  </si>
  <si>
    <t>Psicosocial</t>
  </si>
  <si>
    <t>Biomecánico</t>
  </si>
  <si>
    <t>Condiciones de seguridad</t>
  </si>
  <si>
    <t>Fenómenos naturales</t>
  </si>
  <si>
    <t>ELABORACIÓN                                            ACTUALIZACIÓN                                               FECHA: 1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</si>
</sst>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name val="Calibri"/>
      <family val="2"/>
      <scheme val="minor"/>
    </font>
    <font>
      <sz val="8"/>
      <name val="Calibri"/>
      <family val="2"/>
      <scheme val="minor"/>
    </font>
    <font>
      <sz val="8"/>
      <name val="Trebuchet MS"/>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3">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4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3" fillId="5"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1"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5" fillId="8" borderId="12" xfId="0" applyFont="1" applyFill="1" applyBorder="1" applyAlignment="1" applyProtection="1">
      <alignment horizontal="center" vertical="center" wrapText="1" shrinkToFit="1"/>
    </xf>
    <xf numFmtId="0" fontId="1" fillId="8" borderId="13" xfId="0" applyFont="1" applyFill="1" applyBorder="1" applyAlignment="1">
      <alignment horizontal="center" vertical="center" wrapText="1"/>
    </xf>
    <xf numFmtId="0" fontId="0" fillId="8" borderId="13" xfId="0" applyFill="1" applyBorder="1" applyAlignment="1">
      <alignment horizontal="center"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5" fillId="8" borderId="13" xfId="0" applyFont="1" applyFill="1" applyBorder="1" applyAlignment="1" applyProtection="1">
      <alignment horizontal="center" vertical="center" wrapText="1" shrinkToFit="1"/>
    </xf>
    <xf numFmtId="0" fontId="1" fillId="8" borderId="14" xfId="0" applyFont="1" applyFill="1" applyBorder="1" applyAlignment="1">
      <alignment horizontal="center" vertical="center" wrapText="1"/>
    </xf>
    <xf numFmtId="0" fontId="0" fillId="8" borderId="14"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5" fillId="8" borderId="14"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5" fillId="4" borderId="14" xfId="0" applyFont="1" applyFill="1" applyBorder="1" applyAlignment="1" applyProtection="1">
      <alignment horizontal="center" vertical="center" wrapText="1" shrinkToFit="1"/>
    </xf>
    <xf numFmtId="0" fontId="4" fillId="8"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3" fillId="8" borderId="12" xfId="0" applyFont="1" applyFill="1" applyBorder="1" applyAlignment="1">
      <alignment horizontal="center" vertical="center"/>
    </xf>
    <xf numFmtId="0" fontId="14" fillId="8" borderId="12" xfId="0" applyFont="1" applyFill="1" applyBorder="1" applyAlignment="1" applyProtection="1">
      <alignment horizontal="center" vertical="center" wrapText="1" shrinkToFit="1"/>
    </xf>
    <xf numFmtId="0" fontId="12" fillId="8" borderId="13" xfId="0" applyFont="1" applyFill="1" applyBorder="1" applyAlignment="1">
      <alignment horizontal="center" vertical="center" wrapText="1"/>
    </xf>
    <xf numFmtId="0" fontId="13" fillId="8" borderId="13" xfId="0" applyFont="1" applyFill="1" applyBorder="1" applyAlignment="1">
      <alignment horizontal="center" vertical="center"/>
    </xf>
    <xf numFmtId="0" fontId="14" fillId="8" borderId="13" xfId="0" applyFont="1" applyFill="1" applyBorder="1" applyAlignment="1" applyProtection="1">
      <alignment horizontal="center" vertical="center" wrapText="1" shrinkToFit="1"/>
    </xf>
    <xf numFmtId="0" fontId="12" fillId="8" borderId="14" xfId="0" applyFont="1" applyFill="1" applyBorder="1" applyAlignment="1">
      <alignment horizontal="center" vertical="center" wrapText="1"/>
    </xf>
    <xf numFmtId="0" fontId="13" fillId="8" borderId="14" xfId="0" applyFont="1" applyFill="1" applyBorder="1" applyAlignment="1">
      <alignment horizontal="center" vertical="center"/>
    </xf>
    <xf numFmtId="0" fontId="14" fillId="8" borderId="14" xfId="0" applyFont="1" applyFill="1" applyBorder="1" applyAlignment="1" applyProtection="1">
      <alignment horizontal="center" vertical="center" wrapText="1" shrinkToFi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left" vertical="center"/>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2"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6" xfId="0" applyFont="1" applyFill="1" applyBorder="1" applyAlignment="1">
      <alignment horizontal="center" vertical="center" textRotation="90"/>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left" vertical="center"/>
    </xf>
    <xf numFmtId="0" fontId="1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020">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 xmlns:a16="http://schemas.microsoft.com/office/drawing/2014/main"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uarezl/Desktop/ACTUALIZACION%20MIP/MIP%202017/GERENCIA%20CORPORATIVA%20DEL%20SISTEMA%20MAESTRO/MIP%20PLANTA%20DE%20TRATAMIENTO%20EL%20DOR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suarezl/Desktop/ACTUALIZACION%20MIP/MIP%202017/GERENCIA%20CORPORATIVA%20DEL%20SISTEMA%20MAESTRO/MIP%20PLANTA%20DE%20TRATAMIENTO%20FRANCISCO%20WIES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MANTENIMIENTO"/>
      <sheetName val="TRATAMIENTO"/>
      <sheetName val="Hoja1"/>
      <sheetName val="Hoja2"/>
    </sheetNames>
    <sheetDataSet>
      <sheetData sheetId="0"/>
      <sheetData sheetId="1"/>
      <sheetData sheetId="2"/>
      <sheetData sheetId="3">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CIÓN"/>
      <sheetName val="TRATAMIENTO"/>
      <sheetName val="MANTENIMIENTO"/>
      <sheetName val="Hoja1"/>
      <sheetName val="Hoja2"/>
    </sheetNames>
    <sheetDataSet>
      <sheetData sheetId="0"/>
      <sheetData sheetId="1"/>
      <sheetData sheetId="2"/>
      <sheetData sheetId="3">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(lluvias, crecientes de rios, quebradas, caídas de tarabitas, puentes y medios de transporte)</v>
          </cell>
          <cell r="C48" t="str">
            <v>Contusiones, laceraciones,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0"/>
  <sheetViews>
    <sheetView showGridLines="0" tabSelected="1"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7" t="s">
        <v>1290</v>
      </c>
      <c r="D2" s="38"/>
      <c r="E2" s="38"/>
      <c r="F2" s="38"/>
      <c r="G2" s="39"/>
      <c r="K2" s="9"/>
      <c r="L2" s="9"/>
      <c r="M2" s="9"/>
      <c r="V2" s="9"/>
      <c r="AB2" s="10"/>
      <c r="AC2" s="6"/>
      <c r="AD2" s="6"/>
    </row>
    <row r="3" spans="1:30" s="8" customFormat="1" ht="15" customHeight="1">
      <c r="A3" s="5"/>
      <c r="B3" s="6"/>
      <c r="C3" s="40" t="s">
        <v>1197</v>
      </c>
      <c r="D3" s="41"/>
      <c r="E3" s="41"/>
      <c r="F3" s="41"/>
      <c r="G3" s="42"/>
      <c r="K3" s="9"/>
      <c r="L3" s="9"/>
      <c r="M3" s="9"/>
      <c r="V3" s="9"/>
      <c r="AB3" s="10"/>
      <c r="AC3" s="6"/>
      <c r="AD3" s="6"/>
    </row>
    <row r="4" spans="1:30" s="8" customFormat="1" ht="15" customHeight="1" thickBot="1">
      <c r="A4" s="5"/>
      <c r="B4" s="6"/>
      <c r="C4" s="43" t="s">
        <v>1198</v>
      </c>
      <c r="D4" s="44"/>
      <c r="E4" s="44"/>
      <c r="F4" s="44"/>
      <c r="G4" s="45"/>
      <c r="K4" s="9"/>
      <c r="L4" s="9"/>
      <c r="M4" s="9"/>
      <c r="V4" s="9"/>
      <c r="AB4" s="10"/>
      <c r="AC4" s="6"/>
      <c r="AD4" s="6"/>
    </row>
    <row r="5" spans="1:30" s="8" customFormat="1" ht="11.25" customHeight="1">
      <c r="A5" s="5"/>
      <c r="B5" s="6"/>
      <c r="C5" s="11" t="s">
        <v>1196</v>
      </c>
      <c r="E5" s="93"/>
      <c r="F5" s="93"/>
      <c r="G5" s="93"/>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10" t="s">
        <v>11</v>
      </c>
      <c r="B8" s="113" t="s">
        <v>12</v>
      </c>
      <c r="C8" s="94" t="s">
        <v>0</v>
      </c>
      <c r="D8" s="94"/>
      <c r="E8" s="94"/>
      <c r="F8" s="94"/>
      <c r="G8" s="82" t="s">
        <v>1</v>
      </c>
      <c r="H8" s="83"/>
      <c r="I8" s="84"/>
      <c r="J8" s="95" t="s">
        <v>2</v>
      </c>
      <c r="K8" s="92" t="s">
        <v>3</v>
      </c>
      <c r="L8" s="92"/>
      <c r="M8" s="92"/>
      <c r="N8" s="92" t="s">
        <v>4</v>
      </c>
      <c r="O8" s="92"/>
      <c r="P8" s="92"/>
      <c r="Q8" s="92"/>
      <c r="R8" s="92"/>
      <c r="S8" s="92"/>
      <c r="T8" s="92"/>
      <c r="U8" s="92" t="s">
        <v>5</v>
      </c>
      <c r="V8" s="92" t="s">
        <v>6</v>
      </c>
      <c r="W8" s="96"/>
      <c r="X8" s="91" t="s">
        <v>7</v>
      </c>
      <c r="Y8" s="91"/>
      <c r="Z8" s="91"/>
      <c r="AA8" s="91"/>
      <c r="AB8" s="91"/>
      <c r="AC8" s="91"/>
      <c r="AD8" s="91"/>
    </row>
    <row r="9" spans="1:30" ht="15.75" customHeight="1" thickBot="1">
      <c r="A9" s="111"/>
      <c r="B9" s="114"/>
      <c r="C9" s="94"/>
      <c r="D9" s="94"/>
      <c r="E9" s="94"/>
      <c r="F9" s="94"/>
      <c r="G9" s="85"/>
      <c r="H9" s="86"/>
      <c r="I9" s="87"/>
      <c r="J9" s="95"/>
      <c r="K9" s="92"/>
      <c r="L9" s="92"/>
      <c r="M9" s="92"/>
      <c r="N9" s="92"/>
      <c r="O9" s="92"/>
      <c r="P9" s="92"/>
      <c r="Q9" s="92"/>
      <c r="R9" s="92"/>
      <c r="S9" s="92"/>
      <c r="T9" s="92"/>
      <c r="U9" s="96"/>
      <c r="V9" s="96"/>
      <c r="W9" s="96"/>
      <c r="X9" s="91"/>
      <c r="Y9" s="91"/>
      <c r="Z9" s="91"/>
      <c r="AA9" s="91"/>
      <c r="AB9" s="91"/>
      <c r="AC9" s="91"/>
      <c r="AD9" s="91"/>
    </row>
    <row r="10" spans="1:30" ht="39" thickBot="1">
      <c r="A10" s="112"/>
      <c r="B10" s="115"/>
      <c r="C10" s="20" t="s">
        <v>13</v>
      </c>
      <c r="D10" s="20" t="s">
        <v>14</v>
      </c>
      <c r="E10" s="20" t="s">
        <v>1077</v>
      </c>
      <c r="F10" s="20" t="s">
        <v>15</v>
      </c>
      <c r="G10" s="20" t="s">
        <v>16</v>
      </c>
      <c r="H10" s="97" t="s">
        <v>17</v>
      </c>
      <c r="I10" s="98"/>
      <c r="J10" s="95"/>
      <c r="K10" s="20" t="s">
        <v>18</v>
      </c>
      <c r="L10" s="20" t="s">
        <v>19</v>
      </c>
      <c r="M10" s="20" t="s">
        <v>20</v>
      </c>
      <c r="N10" s="20" t="s">
        <v>21</v>
      </c>
      <c r="O10" s="20" t="s">
        <v>22</v>
      </c>
      <c r="P10" s="20" t="s">
        <v>37</v>
      </c>
      <c r="Q10" s="20" t="s">
        <v>36</v>
      </c>
      <c r="R10" s="20" t="s">
        <v>23</v>
      </c>
      <c r="S10" s="20" t="s">
        <v>38</v>
      </c>
      <c r="T10" s="20" t="s">
        <v>24</v>
      </c>
      <c r="U10" s="20" t="s">
        <v>25</v>
      </c>
      <c r="V10" s="20" t="s">
        <v>39</v>
      </c>
      <c r="W10" s="20" t="s">
        <v>26</v>
      </c>
      <c r="X10" s="20" t="s">
        <v>8</v>
      </c>
      <c r="Y10" s="20" t="s">
        <v>9</v>
      </c>
      <c r="Z10" s="20" t="s">
        <v>10</v>
      </c>
      <c r="AA10" s="20" t="s">
        <v>31</v>
      </c>
      <c r="AB10" s="20" t="s">
        <v>27</v>
      </c>
      <c r="AC10" s="20" t="s">
        <v>28</v>
      </c>
      <c r="AD10" s="35" t="s">
        <v>29</v>
      </c>
    </row>
    <row r="11" spans="1:30" ht="38.25">
      <c r="A11" s="137" t="s">
        <v>1228</v>
      </c>
      <c r="B11" s="137" t="s">
        <v>1229</v>
      </c>
      <c r="C11" s="119" t="s">
        <v>1199</v>
      </c>
      <c r="D11" s="122" t="s">
        <v>1200</v>
      </c>
      <c r="E11" s="125" t="s">
        <v>1040</v>
      </c>
      <c r="F11" s="125" t="s">
        <v>1201</v>
      </c>
      <c r="G11" s="49" t="str">
        <f>VLOOKUP(H11,PELIGROS!A$1:G$445,2,0)</f>
        <v>Modeduras</v>
      </c>
      <c r="H11" s="25" t="s">
        <v>79</v>
      </c>
      <c r="I11" s="25" t="s">
        <v>1283</v>
      </c>
      <c r="J11" s="49" t="str">
        <f>VLOOKUP(H11,PELIGROS!A$2:G$445,3,0)</f>
        <v>Lesiones, tejidos, muerte, enfermedades infectocontagiosas</v>
      </c>
      <c r="K11" s="50" t="s">
        <v>1202</v>
      </c>
      <c r="L11" s="49" t="str">
        <f>VLOOKUP(H11,PELIGROS!A$2:G$445,4,0)</f>
        <v>N/A</v>
      </c>
      <c r="M11" s="49" t="str">
        <f>VLOOKUP(H11,PELIGROS!A$2:G$445,5,0)</f>
        <v>N/A</v>
      </c>
      <c r="N11" s="50">
        <v>2</v>
      </c>
      <c r="O11" s="51">
        <v>1</v>
      </c>
      <c r="P11" s="51">
        <v>25</v>
      </c>
      <c r="Q11" s="51">
        <f>N11*O11</f>
        <v>2</v>
      </c>
      <c r="R11" s="51">
        <f>P11*Q11</f>
        <v>50</v>
      </c>
      <c r="S11" s="25" t="str">
        <f>IF(Q11=40,"MA-40",IF(Q11=30,"MA-30",IF(Q11=20,"A-20",IF(Q11=10,"A-10",IF(Q11=24,"MA-24",IF(Q11=18,"A-18",IF(Q11=12,"A-12",IF(Q11=6,"M-6",IF(Q11=8,"M-8",IF(Q11=6,"M-6",IF(Q11=4,"B-4",IF(Q11=2,"B-2",))))))))))))</f>
        <v>B-2</v>
      </c>
      <c r="T11" s="67" t="str">
        <f t="shared" ref="T11:T73" si="0">IF(R11&lt;=20,"IV",IF(R11&lt;=120,"III",IF(R11&lt;=500,"II",IF(R11&lt;=4000,"I"))))</f>
        <v>III</v>
      </c>
      <c r="U11" s="67" t="str">
        <f>IF(T11=0,"",IF(T11="IV","Aceptable",IF(T11="III","Mejorable",IF(T11="II","No Aceptable o Aceptable Con Control Especifico",IF(T11="I","No Aceptable","")))))</f>
        <v>Mejorable</v>
      </c>
      <c r="V11" s="99">
        <v>1</v>
      </c>
      <c r="W11" s="49" t="str">
        <f>VLOOKUP(H11,PELIGROS!A$2:G$445,6,0)</f>
        <v>Posibles enfermedades</v>
      </c>
      <c r="X11" s="50"/>
      <c r="Y11" s="50"/>
      <c r="Z11" s="50"/>
      <c r="AA11" s="49"/>
      <c r="AB11" s="49" t="str">
        <f>VLOOKUP(H11,[1]Hoja1!A$2:G$445,7,0)</f>
        <v xml:space="preserve">Riesgo Biológico, Autocuidado y/o Uso y manejo adecuado de E.P.P.
</v>
      </c>
      <c r="AC11" s="99" t="s">
        <v>1203</v>
      </c>
      <c r="AD11" s="119" t="s">
        <v>1204</v>
      </c>
    </row>
    <row r="12" spans="1:30" ht="38.25">
      <c r="A12" s="138"/>
      <c r="B12" s="138"/>
      <c r="C12" s="120"/>
      <c r="D12" s="123"/>
      <c r="E12" s="126"/>
      <c r="F12" s="126"/>
      <c r="G12" s="14" t="str">
        <f>VLOOKUP(H12,PELIGROS!A$1:G$445,2,0)</f>
        <v>Parásitos</v>
      </c>
      <c r="H12" s="26" t="s">
        <v>105</v>
      </c>
      <c r="I12" s="26" t="s">
        <v>1283</v>
      </c>
      <c r="J12" s="14" t="str">
        <f>VLOOKUP(H12,PELIGROS!A$2:G$445,3,0)</f>
        <v>Lesiones, infecciones parasitarias</v>
      </c>
      <c r="K12" s="15" t="s">
        <v>1202</v>
      </c>
      <c r="L12" s="14" t="str">
        <f>VLOOKUP(H12,PELIGROS!A$2:G$445,4,0)</f>
        <v>N/A</v>
      </c>
      <c r="M12" s="14" t="str">
        <f>VLOOKUP(H12,PELIGROS!A$2:G$445,5,0)</f>
        <v>N/A</v>
      </c>
      <c r="N12" s="15">
        <v>2</v>
      </c>
      <c r="O12" s="16">
        <v>1</v>
      </c>
      <c r="P12" s="16">
        <v>10</v>
      </c>
      <c r="Q12" s="16">
        <f t="shared" ref="Q12:Q31" si="1">N12*O12</f>
        <v>2</v>
      </c>
      <c r="R12" s="16">
        <f t="shared" ref="R12:R31" si="2">P12*Q12</f>
        <v>20</v>
      </c>
      <c r="S12" s="26" t="str">
        <f t="shared" ref="S12:S31" si="3">IF(Q12=40,"MA-40",IF(Q12=30,"MA-30",IF(Q12=20,"A-20",IF(Q12=10,"A-10",IF(Q12=24,"MA-24",IF(Q12=18,"A-18",IF(Q12=12,"A-12",IF(Q12=6,"M-6",IF(Q12=8,"M-8",IF(Q12=6,"M-6",IF(Q12=4,"B-4",IF(Q12=2,"B-2",))))))))))))</f>
        <v>B-2</v>
      </c>
      <c r="T12" s="68" t="str">
        <f t="shared" si="0"/>
        <v>IV</v>
      </c>
      <c r="U12" s="68" t="str">
        <f t="shared" ref="U12:U31" si="4">IF(T12=0,"",IF(T12="IV","Aceptable",IF(T12="III","Mejorable",IF(T12="II","No Aceptable o Aceptable Con Control Especifico",IF(T12="I","No Aceptable","")))))</f>
        <v>Aceptable</v>
      </c>
      <c r="V12" s="100"/>
      <c r="W12" s="14" t="str">
        <f>VLOOKUP(H12,PELIGROS!A$2:G$445,6,0)</f>
        <v>Enfermedades Parasitarias</v>
      </c>
      <c r="X12" s="15"/>
      <c r="Y12" s="15"/>
      <c r="Z12" s="15"/>
      <c r="AA12" s="14"/>
      <c r="AB12" s="14" t="str">
        <f>VLOOKUP(H12,[1]Hoja1!A$2:G$445,7,0)</f>
        <v xml:space="preserve">Riesgo Biológico, Autocuidado y/o Uso y manejo adecuado de E.P.P.
</v>
      </c>
      <c r="AC12" s="100"/>
      <c r="AD12" s="120"/>
    </row>
    <row r="13" spans="1:30" ht="51">
      <c r="A13" s="138"/>
      <c r="B13" s="138"/>
      <c r="C13" s="120"/>
      <c r="D13" s="123"/>
      <c r="E13" s="126"/>
      <c r="F13" s="126"/>
      <c r="G13" s="14" t="str">
        <f>VLOOKUP(H13,PELIGROS!A$1:G$445,2,0)</f>
        <v>Bacteria</v>
      </c>
      <c r="H13" s="26" t="s">
        <v>108</v>
      </c>
      <c r="I13" s="26" t="s">
        <v>1283</v>
      </c>
      <c r="J13" s="14" t="str">
        <f>VLOOKUP(H13,PELIGROS!A$2:G$445,3,0)</f>
        <v>Infecciones producidas por Bacterianas</v>
      </c>
      <c r="K13" s="15" t="s">
        <v>1202</v>
      </c>
      <c r="L13" s="14" t="str">
        <f>VLOOKUP(H13,PELIGROS!A$2:G$445,4,0)</f>
        <v>Inspecciones planeadas e inspecciones no planeadas, procedimientos de programas de seguridad y salud en el trabajo</v>
      </c>
      <c r="M13" s="14" t="str">
        <f>VLOOKUP(H13,PELIGROS!A$2:G$445,5,0)</f>
        <v>Programa de vacunación, bota pantalon, overol, guantes, tapabocas, mascarillas con filtos</v>
      </c>
      <c r="N13" s="15">
        <v>2</v>
      </c>
      <c r="O13" s="16">
        <v>1</v>
      </c>
      <c r="P13" s="16">
        <v>10</v>
      </c>
      <c r="Q13" s="16">
        <f t="shared" si="1"/>
        <v>2</v>
      </c>
      <c r="R13" s="16">
        <f t="shared" si="2"/>
        <v>20</v>
      </c>
      <c r="S13" s="26" t="str">
        <f t="shared" si="3"/>
        <v>B-2</v>
      </c>
      <c r="T13" s="68" t="str">
        <f t="shared" si="0"/>
        <v>IV</v>
      </c>
      <c r="U13" s="68" t="str">
        <f t="shared" si="4"/>
        <v>Aceptable</v>
      </c>
      <c r="V13" s="100"/>
      <c r="W13" s="14" t="str">
        <f>VLOOKUP(H13,PELIGROS!A$2:G$445,6,0)</f>
        <v xml:space="preserve">Enfermedades Infectocontagiosas
</v>
      </c>
      <c r="X13" s="15"/>
      <c r="Y13" s="15"/>
      <c r="Z13" s="15"/>
      <c r="AA13" s="14"/>
      <c r="AB13" s="14" t="str">
        <f>VLOOKUP(H13,[1]Hoja1!A$2:G$445,7,0)</f>
        <v xml:space="preserve">Riesgo Biológico, Autocuidado y/o Uso y manejo adecuado de E.P.P.
</v>
      </c>
      <c r="AC13" s="100"/>
      <c r="AD13" s="120"/>
    </row>
    <row r="14" spans="1:30" ht="51">
      <c r="A14" s="138"/>
      <c r="B14" s="138"/>
      <c r="C14" s="120"/>
      <c r="D14" s="123"/>
      <c r="E14" s="126"/>
      <c r="F14" s="126"/>
      <c r="G14" s="14" t="str">
        <f>VLOOKUP(H14,PELIGROS!A$1:G$445,2,0)</f>
        <v>Hongos</v>
      </c>
      <c r="H14" s="26" t="s">
        <v>117</v>
      </c>
      <c r="I14" s="26" t="s">
        <v>1283</v>
      </c>
      <c r="J14" s="14" t="str">
        <f>VLOOKUP(H14,PELIGROS!A$2:G$445,3,0)</f>
        <v>Micosis</v>
      </c>
      <c r="K14" s="15" t="s">
        <v>1202</v>
      </c>
      <c r="L14" s="14" t="str">
        <f>VLOOKUP(H14,PELIGROS!A$2:G$445,4,0)</f>
        <v>Inspecciones planeadas e inspecciones no planeadas, procedimientos de programas de seguridad y salud en el trabajo</v>
      </c>
      <c r="M14" s="14" t="str">
        <f>VLOOKUP(H14,PELIGROS!A$2:G$445,5,0)</f>
        <v>Programa de vacunación, éxamenes periódicos</v>
      </c>
      <c r="N14" s="15">
        <v>2</v>
      </c>
      <c r="O14" s="16">
        <v>1</v>
      </c>
      <c r="P14" s="16">
        <v>25</v>
      </c>
      <c r="Q14" s="16">
        <f t="shared" si="1"/>
        <v>2</v>
      </c>
      <c r="R14" s="16">
        <f t="shared" si="2"/>
        <v>50</v>
      </c>
      <c r="S14" s="26" t="str">
        <f t="shared" si="3"/>
        <v>B-2</v>
      </c>
      <c r="T14" s="68" t="str">
        <f t="shared" si="0"/>
        <v>III</v>
      </c>
      <c r="U14" s="68" t="str">
        <f t="shared" si="4"/>
        <v>Mejorable</v>
      </c>
      <c r="V14" s="100"/>
      <c r="W14" s="14" t="str">
        <f>VLOOKUP(H14,PELIGROS!A$2:G$445,6,0)</f>
        <v>Micosis</v>
      </c>
      <c r="X14" s="15"/>
      <c r="Y14" s="15"/>
      <c r="Z14" s="15"/>
      <c r="AA14" s="14"/>
      <c r="AB14" s="14" t="str">
        <f>VLOOKUP(H14,[1]Hoja1!A$2:G$445,7,0)</f>
        <v xml:space="preserve">Riesgo Biológico, Autocuidado y/o Uso y manejo adecuado de E.P.P.
</v>
      </c>
      <c r="AC14" s="100"/>
      <c r="AD14" s="120"/>
    </row>
    <row r="15" spans="1:30" ht="51">
      <c r="A15" s="138"/>
      <c r="B15" s="138"/>
      <c r="C15" s="120"/>
      <c r="D15" s="123"/>
      <c r="E15" s="126"/>
      <c r="F15" s="126"/>
      <c r="G15" s="14" t="str">
        <f>VLOOKUP(H15,PELIGROS!A$1:G$445,2,0)</f>
        <v>Virus</v>
      </c>
      <c r="H15" s="26" t="s">
        <v>120</v>
      </c>
      <c r="I15" s="26" t="s">
        <v>1283</v>
      </c>
      <c r="J15" s="14" t="str">
        <f>VLOOKUP(H15,PELIGROS!A$2:G$445,3,0)</f>
        <v>Infecciones Virales</v>
      </c>
      <c r="K15" s="15" t="s">
        <v>1202</v>
      </c>
      <c r="L15" s="14" t="str">
        <f>VLOOKUP(H15,PELIGROS!A$2:G$445,4,0)</f>
        <v>Inspecciones planeadas e inspecciones no planeadas, procedimientos de programas de seguridad y salud en el trabajo</v>
      </c>
      <c r="M15" s="14" t="str">
        <f>VLOOKUP(H15,PELIGROS!A$2:G$445,5,0)</f>
        <v>Programa de vacunación, bota pantalon, overol, guantes, tapabocas, mascarillas con filtos</v>
      </c>
      <c r="N15" s="15">
        <v>2</v>
      </c>
      <c r="O15" s="16">
        <v>1</v>
      </c>
      <c r="P15" s="16">
        <v>25</v>
      </c>
      <c r="Q15" s="16">
        <f t="shared" si="1"/>
        <v>2</v>
      </c>
      <c r="R15" s="16">
        <f t="shared" si="2"/>
        <v>50</v>
      </c>
      <c r="S15" s="26" t="str">
        <f t="shared" si="3"/>
        <v>B-2</v>
      </c>
      <c r="T15" s="68" t="str">
        <f t="shared" si="0"/>
        <v>III</v>
      </c>
      <c r="U15" s="68" t="str">
        <f t="shared" si="4"/>
        <v>Mejorable</v>
      </c>
      <c r="V15" s="100"/>
      <c r="W15" s="14" t="str">
        <f>VLOOKUP(H15,PELIGROS!A$2:G$445,6,0)</f>
        <v xml:space="preserve">Enfermedades Infectocontagiosas
</v>
      </c>
      <c r="X15" s="15"/>
      <c r="Y15" s="15"/>
      <c r="Z15" s="15"/>
      <c r="AA15" s="14"/>
      <c r="AB15" s="14" t="str">
        <f>VLOOKUP(H15,[1]Hoja1!A$2:G$445,7,0)</f>
        <v xml:space="preserve">Riesgo Biológico, Autocuidado y/o Uso y manejo adecuado de E.P.P.
</v>
      </c>
      <c r="AC15" s="100"/>
      <c r="AD15" s="120"/>
    </row>
    <row r="16" spans="1:30" ht="51">
      <c r="A16" s="138"/>
      <c r="B16" s="138"/>
      <c r="C16" s="120"/>
      <c r="D16" s="123"/>
      <c r="E16" s="126"/>
      <c r="F16" s="126"/>
      <c r="G16" s="14" t="str">
        <f>VLOOKUP(H16,PELIGROS!A$1:G$445,2,0)</f>
        <v>INFRAROJA, ULTRAVIOLETA, VISIBLE, RADIOFRECUENCIA, MICROONDAS, LASER</v>
      </c>
      <c r="H16" s="26" t="s">
        <v>67</v>
      </c>
      <c r="I16" s="26" t="s">
        <v>1284</v>
      </c>
      <c r="J16" s="14" t="str">
        <f>VLOOKUP(H16,PELIGROS!A$2:G$445,3,0)</f>
        <v>CÁNCER, LESIONES DÉRMICAS Y OCULARES</v>
      </c>
      <c r="K16" s="15" t="s">
        <v>1202</v>
      </c>
      <c r="L16" s="14" t="str">
        <f>VLOOKUP(H16,PELIGROS!A$2:G$445,4,0)</f>
        <v>Inspecciones planeadas e inspecciones no planeadas, procedimientos de programas de seguridad y salud en el trabajo</v>
      </c>
      <c r="M16" s="14" t="str">
        <f>VLOOKUP(H16,PELIGROS!A$2:G$445,5,0)</f>
        <v>PROGRAMA BLOQUEADOR SOLAR</v>
      </c>
      <c r="N16" s="15">
        <v>2</v>
      </c>
      <c r="O16" s="16">
        <v>2</v>
      </c>
      <c r="P16" s="16">
        <v>10</v>
      </c>
      <c r="Q16" s="16">
        <f t="shared" si="1"/>
        <v>4</v>
      </c>
      <c r="R16" s="16">
        <f t="shared" si="2"/>
        <v>40</v>
      </c>
      <c r="S16" s="26" t="str">
        <f t="shared" si="3"/>
        <v>B-4</v>
      </c>
      <c r="T16" s="68" t="str">
        <f t="shared" si="0"/>
        <v>III</v>
      </c>
      <c r="U16" s="68" t="str">
        <f t="shared" si="4"/>
        <v>Mejorable</v>
      </c>
      <c r="V16" s="100"/>
      <c r="W16" s="14" t="str">
        <f>VLOOKUP(H16,PELIGROS!A$2:G$445,6,0)</f>
        <v>CÁNCER</v>
      </c>
      <c r="X16" s="15"/>
      <c r="Y16" s="15"/>
      <c r="Z16" s="15"/>
      <c r="AA16" s="14"/>
      <c r="AB16" s="14" t="str">
        <f>VLOOKUP(H16,[1]Hoja1!A$2:G$445,7,0)</f>
        <v>N/A</v>
      </c>
      <c r="AC16" s="15" t="s">
        <v>1205</v>
      </c>
      <c r="AD16" s="120"/>
    </row>
    <row r="17" spans="1:30" ht="51">
      <c r="A17" s="138"/>
      <c r="B17" s="138"/>
      <c r="C17" s="120"/>
      <c r="D17" s="123"/>
      <c r="E17" s="126"/>
      <c r="F17" s="126"/>
      <c r="G17" s="14" t="str">
        <f>VLOOKUP(H17,PELIGROS!A$1:G$445,2,0)</f>
        <v>ENERGÍA TÉRMICA, CAMBIO DE TEMPERATURA DURANTE LOS RECORRIDOS</v>
      </c>
      <c r="H17" s="26" t="s">
        <v>174</v>
      </c>
      <c r="I17" s="26" t="s">
        <v>1284</v>
      </c>
      <c r="J17" s="14" t="str">
        <f>VLOOKUP(H17,PELIGROS!A$2:G$445,3,0)</f>
        <v xml:space="preserve"> HIPOTERMIA</v>
      </c>
      <c r="K17" s="15" t="s">
        <v>1202</v>
      </c>
      <c r="L17" s="14" t="str">
        <f>VLOOKUP(H17,PELIGROS!A$2:G$445,4,0)</f>
        <v>Inspecciones planeadas e inspecciones no planeadas, procedimientos de programas de seguridad y salud en el trabajo</v>
      </c>
      <c r="M17" s="14" t="str">
        <f>VLOOKUP(H17,PELIGROS!A$2:G$445,5,0)</f>
        <v>EPP OVEROLES TERMICOS</v>
      </c>
      <c r="N17" s="15">
        <v>2</v>
      </c>
      <c r="O17" s="16">
        <v>3</v>
      </c>
      <c r="P17" s="16">
        <v>10</v>
      </c>
      <c r="Q17" s="16">
        <f t="shared" si="1"/>
        <v>6</v>
      </c>
      <c r="R17" s="16">
        <f t="shared" si="2"/>
        <v>60</v>
      </c>
      <c r="S17" s="26" t="str">
        <f t="shared" si="3"/>
        <v>M-6</v>
      </c>
      <c r="T17" s="68" t="str">
        <f t="shared" si="0"/>
        <v>III</v>
      </c>
      <c r="U17" s="68" t="str">
        <f t="shared" si="4"/>
        <v>Mejorable</v>
      </c>
      <c r="V17" s="100"/>
      <c r="W17" s="14" t="str">
        <f>VLOOKUP(H17,PELIGROS!A$2:G$445,6,0)</f>
        <v xml:space="preserve"> HIPOTERMIA</v>
      </c>
      <c r="X17" s="15"/>
      <c r="Y17" s="15"/>
      <c r="Z17" s="15"/>
      <c r="AA17" s="14"/>
      <c r="AB17" s="14" t="str">
        <f>VLOOKUP(H17,[1]Hoja1!A$2:G$445,7,0)</f>
        <v>N/A</v>
      </c>
      <c r="AC17" s="15" t="s">
        <v>1206</v>
      </c>
      <c r="AD17" s="120"/>
    </row>
    <row r="18" spans="1:30" ht="51">
      <c r="A18" s="138"/>
      <c r="B18" s="138"/>
      <c r="C18" s="120"/>
      <c r="D18" s="123"/>
      <c r="E18" s="126"/>
      <c r="F18" s="126"/>
      <c r="G18" s="14" t="str">
        <f>VLOOKUP(H18,PELIGROS!A$1:G$445,2,0)</f>
        <v>GASES Y VAPORES</v>
      </c>
      <c r="H18" s="26" t="s">
        <v>250</v>
      </c>
      <c r="I18" s="26" t="s">
        <v>1285</v>
      </c>
      <c r="J18" s="14" t="str">
        <f>VLOOKUP(H18,PELIGROS!A$2:G$445,3,0)</f>
        <v xml:space="preserve"> LESIONES EN LA PIEL, IRRITACIÓN EN VÍAS  RESPIRATORIAS, MUERTE</v>
      </c>
      <c r="K18" s="15" t="s">
        <v>1202</v>
      </c>
      <c r="L18" s="14" t="str">
        <f>VLOOKUP(H18,PELIGROS!A$2:G$445,4,0)</f>
        <v>Inspecciones planeadas e inspecciones no planeadas, procedimientos de programas de seguridad y salud en el trabajo</v>
      </c>
      <c r="M18" s="14" t="str">
        <f>VLOOKUP(H18,PELIGROS!A$2:G$445,5,0)</f>
        <v>EPP TAPABOCAS, CARETAS CON FILTROS</v>
      </c>
      <c r="N18" s="15">
        <v>2</v>
      </c>
      <c r="O18" s="16">
        <v>2</v>
      </c>
      <c r="P18" s="16">
        <v>25</v>
      </c>
      <c r="Q18" s="16">
        <f t="shared" si="1"/>
        <v>4</v>
      </c>
      <c r="R18" s="16">
        <f t="shared" si="2"/>
        <v>100</v>
      </c>
      <c r="S18" s="26" t="str">
        <f t="shared" si="3"/>
        <v>B-4</v>
      </c>
      <c r="T18" s="68" t="str">
        <f t="shared" si="0"/>
        <v>III</v>
      </c>
      <c r="U18" s="68" t="str">
        <f t="shared" si="4"/>
        <v>Mejorable</v>
      </c>
      <c r="V18" s="100"/>
      <c r="W18" s="14" t="str">
        <f>VLOOKUP(H18,PELIGROS!A$2:G$445,6,0)</f>
        <v xml:space="preserve"> MUERTE</v>
      </c>
      <c r="X18" s="15"/>
      <c r="Y18" s="15"/>
      <c r="Z18" s="15"/>
      <c r="AA18" s="14"/>
      <c r="AB18" s="14" t="str">
        <f>VLOOKUP(H18,[1]Hoja1!A$2:G$445,7,0)</f>
        <v>USO Y MANEJO ADECUADO DE E.P.P.</v>
      </c>
      <c r="AC18" s="100" t="s">
        <v>1207</v>
      </c>
      <c r="AD18" s="120"/>
    </row>
    <row r="19" spans="1:30" ht="51">
      <c r="A19" s="138"/>
      <c r="B19" s="138"/>
      <c r="C19" s="120"/>
      <c r="D19" s="123"/>
      <c r="E19" s="126"/>
      <c r="F19" s="126"/>
      <c r="G19" s="14" t="str">
        <f>VLOOKUP(H19,PELIGROS!A$1:G$445,2,0)</f>
        <v>LÍQUIDOS</v>
      </c>
      <c r="H19" s="26" t="s">
        <v>263</v>
      </c>
      <c r="I19" s="26" t="s">
        <v>1285</v>
      </c>
      <c r="J19" s="14" t="str">
        <f>VLOOKUP(H19,PELIGROS!A$2:G$445,3,0)</f>
        <v xml:space="preserve">  QUEMADURAS, IRRITACIONES, LESIONES PIEL, LESIONES OCULARES, IRRITACIÓN DE LAS MUCOSAS</v>
      </c>
      <c r="K19" s="15" t="s">
        <v>1202</v>
      </c>
      <c r="L19" s="14" t="str">
        <f>VLOOKUP(H19,PELIGROS!A$2:G$445,4,0)</f>
        <v>Inspecciones planeadas e inspecciones no planeadas, procedimientos de programas de seguridad y salud en el trabajo</v>
      </c>
      <c r="M19" s="14" t="str">
        <f>VLOOKUP(H19,PELIGROS!A$2:G$445,5,0)</f>
        <v>EPP TAPABOCAS, CARETAS CON FILTROS, GUANTES</v>
      </c>
      <c r="N19" s="15">
        <v>2</v>
      </c>
      <c r="O19" s="16">
        <v>1</v>
      </c>
      <c r="P19" s="16">
        <v>25</v>
      </c>
      <c r="Q19" s="16">
        <f t="shared" si="1"/>
        <v>2</v>
      </c>
      <c r="R19" s="16">
        <f t="shared" si="2"/>
        <v>50</v>
      </c>
      <c r="S19" s="26" t="str">
        <f t="shared" si="3"/>
        <v>B-2</v>
      </c>
      <c r="T19" s="68" t="str">
        <f t="shared" si="0"/>
        <v>III</v>
      </c>
      <c r="U19" s="68" t="str">
        <f t="shared" si="4"/>
        <v>Mejorable</v>
      </c>
      <c r="V19" s="100"/>
      <c r="W19" s="14" t="str">
        <f>VLOOKUP(H19,PELIGROS!A$2:G$445,6,0)</f>
        <v>LESIONES IRREVERSIBLES VÍAS RESPIRATORIAS</v>
      </c>
      <c r="X19" s="15"/>
      <c r="Y19" s="15"/>
      <c r="Z19" s="15"/>
      <c r="AA19" s="14"/>
      <c r="AB19" s="14" t="str">
        <f>VLOOKUP(H19,[1]Hoja1!A$2:G$445,7,0)</f>
        <v>USO Y MANEJO ADECUADO DE E.P.P.; MANEJO DE PRODUCTOS QUÍMICOS LÍQUIDOS</v>
      </c>
      <c r="AC19" s="100"/>
      <c r="AD19" s="120"/>
    </row>
    <row r="20" spans="1:30" ht="51">
      <c r="A20" s="138"/>
      <c r="B20" s="138"/>
      <c r="C20" s="120"/>
      <c r="D20" s="123"/>
      <c r="E20" s="126"/>
      <c r="F20" s="126"/>
      <c r="G20" s="14" t="str">
        <f>VLOOKUP(H20,PELIGROS!A$1:G$445,2,0)</f>
        <v>MATERIAL PARTICULADO</v>
      </c>
      <c r="H20" s="26" t="s">
        <v>269</v>
      </c>
      <c r="I20" s="26" t="s">
        <v>1285</v>
      </c>
      <c r="J20" s="14" t="str">
        <f>VLOOKUP(H20,PELIGROS!A$2:G$445,3,0)</f>
        <v>NEUMOCONIOSIS, BRONQUITIS, ASMA, SILICOSIS</v>
      </c>
      <c r="K20" s="15" t="s">
        <v>1202</v>
      </c>
      <c r="L20" s="14" t="str">
        <f>VLOOKUP(H20,PELIGROS!A$2:G$445,4,0)</f>
        <v>Inspecciones planeadas e inspecciones no planeadas, procedimientos de programas de seguridad y salud en el trabajo</v>
      </c>
      <c r="M20" s="14" t="str">
        <f>VLOOKUP(H20,PELIGROS!A$2:G$445,5,0)</f>
        <v>EPP MASCARILLAS Y FILTROS</v>
      </c>
      <c r="N20" s="15">
        <v>2</v>
      </c>
      <c r="O20" s="16">
        <v>1</v>
      </c>
      <c r="P20" s="16">
        <v>10</v>
      </c>
      <c r="Q20" s="16">
        <f t="shared" si="1"/>
        <v>2</v>
      </c>
      <c r="R20" s="16">
        <f t="shared" si="2"/>
        <v>20</v>
      </c>
      <c r="S20" s="26" t="str">
        <f t="shared" si="3"/>
        <v>B-2</v>
      </c>
      <c r="T20" s="68" t="str">
        <f t="shared" si="0"/>
        <v>IV</v>
      </c>
      <c r="U20" s="68" t="str">
        <f t="shared" si="4"/>
        <v>Aceptable</v>
      </c>
      <c r="V20" s="100"/>
      <c r="W20" s="14" t="str">
        <f>VLOOKUP(H20,PELIGROS!A$2:G$445,6,0)</f>
        <v>NEUMOCONIOSIS</v>
      </c>
      <c r="X20" s="15"/>
      <c r="Y20" s="15"/>
      <c r="Z20" s="15"/>
      <c r="AA20" s="14"/>
      <c r="AB20" s="14" t="str">
        <f>VLOOKUP(H20,[1]Hoja1!A$2:G$445,7,0)</f>
        <v>USO Y MANEJO DE LOS EPP</v>
      </c>
      <c r="AC20" s="100"/>
      <c r="AD20" s="120"/>
    </row>
    <row r="21" spans="1:30" ht="25.5" customHeight="1">
      <c r="A21" s="138"/>
      <c r="B21" s="138"/>
      <c r="C21" s="120"/>
      <c r="D21" s="123"/>
      <c r="E21" s="126"/>
      <c r="F21" s="126"/>
      <c r="G21" s="14" t="str">
        <f>VLOOKUP(H21,PELIGROS!A$1:G$445,2,0)</f>
        <v>CONCENTRACIÓN EN ACTIVIDADES DE ALTO DESEMPEÑO MENTAL</v>
      </c>
      <c r="H21" s="26" t="s">
        <v>72</v>
      </c>
      <c r="I21" s="26" t="s">
        <v>1286</v>
      </c>
      <c r="J21" s="14" t="str">
        <f>VLOOKUP(H21,PELIGROS!A$2:G$445,3,0)</f>
        <v>ESTRÉS, CEFALEA, IRRITABILIDAD</v>
      </c>
      <c r="K21" s="15" t="s">
        <v>1202</v>
      </c>
      <c r="L21" s="14" t="str">
        <f>VLOOKUP(H21,PELIGROS!A$2:G$445,4,0)</f>
        <v>N/A</v>
      </c>
      <c r="M21" s="14" t="str">
        <f>VLOOKUP(H21,PELIGROS!A$2:G$445,5,0)</f>
        <v>PVE PSICOSOCIAL</v>
      </c>
      <c r="N21" s="15">
        <v>2</v>
      </c>
      <c r="O21" s="16">
        <v>3</v>
      </c>
      <c r="P21" s="16">
        <v>10</v>
      </c>
      <c r="Q21" s="16">
        <f t="shared" si="1"/>
        <v>6</v>
      </c>
      <c r="R21" s="16">
        <f t="shared" si="2"/>
        <v>60</v>
      </c>
      <c r="S21" s="26" t="str">
        <f t="shared" si="3"/>
        <v>M-6</v>
      </c>
      <c r="T21" s="68" t="str">
        <f t="shared" si="0"/>
        <v>III</v>
      </c>
      <c r="U21" s="68" t="str">
        <f t="shared" si="4"/>
        <v>Mejorable</v>
      </c>
      <c r="V21" s="100"/>
      <c r="W21" s="14" t="str">
        <f>VLOOKUP(H21,PELIGROS!A$2:G$445,6,0)</f>
        <v>ESTRÉS</v>
      </c>
      <c r="X21" s="15"/>
      <c r="Y21" s="15"/>
      <c r="Z21" s="15"/>
      <c r="AA21" s="14"/>
      <c r="AB21" s="14" t="str">
        <f>VLOOKUP(H21,[1]Hoja1!A$2:G$445,7,0)</f>
        <v>N/A</v>
      </c>
      <c r="AC21" s="100" t="s">
        <v>1208</v>
      </c>
      <c r="AD21" s="120"/>
    </row>
    <row r="22" spans="1:30" ht="44.25" customHeight="1">
      <c r="A22" s="138"/>
      <c r="B22" s="138"/>
      <c r="C22" s="120"/>
      <c r="D22" s="123"/>
      <c r="E22" s="126"/>
      <c r="F22" s="126"/>
      <c r="G22" s="14" t="str">
        <f>VLOOKUP(H22,PELIGROS!A$1:G$445,2,0)</f>
        <v>ATENCIÓN AL PÚBLICO</v>
      </c>
      <c r="H22" s="26" t="s">
        <v>448</v>
      </c>
      <c r="I22" s="26" t="s">
        <v>1286</v>
      </c>
      <c r="J22" s="14" t="str">
        <f>VLOOKUP(H22,PELIGROS!A$2:G$445,3,0)</f>
        <v>ESTRÉS, ENFERMEDADES DIGESTIVAS, IRRITABILIDAD, TRANSTORNOS DEL SUEÑO</v>
      </c>
      <c r="K22" s="15" t="s">
        <v>1202</v>
      </c>
      <c r="L22" s="14" t="str">
        <f>VLOOKUP(H22,PELIGROS!A$2:G$445,4,0)</f>
        <v>N/A</v>
      </c>
      <c r="M22" s="14" t="str">
        <f>VLOOKUP(H22,PELIGROS!A$2:G$445,5,0)</f>
        <v>PVE PSICOSOCIAL</v>
      </c>
      <c r="N22" s="15">
        <v>2</v>
      </c>
      <c r="O22" s="16">
        <v>1</v>
      </c>
      <c r="P22" s="16">
        <v>10</v>
      </c>
      <c r="Q22" s="16">
        <f t="shared" si="1"/>
        <v>2</v>
      </c>
      <c r="R22" s="16">
        <f t="shared" si="2"/>
        <v>20</v>
      </c>
      <c r="S22" s="26" t="str">
        <f t="shared" si="3"/>
        <v>B-2</v>
      </c>
      <c r="T22" s="68" t="str">
        <f t="shared" si="0"/>
        <v>IV</v>
      </c>
      <c r="U22" s="68" t="str">
        <f t="shared" si="4"/>
        <v>Aceptable</v>
      </c>
      <c r="V22" s="100"/>
      <c r="W22" s="14" t="str">
        <f>VLOOKUP(H22,PELIGROS!A$2:G$445,6,0)</f>
        <v>ESTRÉS</v>
      </c>
      <c r="X22" s="15"/>
      <c r="Y22" s="15"/>
      <c r="Z22" s="15"/>
      <c r="AA22" s="14"/>
      <c r="AB22" s="14" t="str">
        <f>VLOOKUP(H22,[1]Hoja1!A$2:G$445,7,0)</f>
        <v>RESOLUCIÓN DE CONFLICTOS; COMUNICACIÓN ASERTIVA; SERVICIO AL CLIENTE</v>
      </c>
      <c r="AC22" s="100"/>
      <c r="AD22" s="120"/>
    </row>
    <row r="23" spans="1:30" ht="15">
      <c r="A23" s="138"/>
      <c r="B23" s="138"/>
      <c r="C23" s="120"/>
      <c r="D23" s="123"/>
      <c r="E23" s="126"/>
      <c r="F23" s="126"/>
      <c r="G23" s="14" t="str">
        <f>VLOOKUP(H23,PELIGROS!A$1:G$445,2,0)</f>
        <v>NATURALEZA DE LA TAREA</v>
      </c>
      <c r="H23" s="26" t="s">
        <v>76</v>
      </c>
      <c r="I23" s="26" t="s">
        <v>1286</v>
      </c>
      <c r="J23" s="14" t="str">
        <f>VLOOKUP(H23,PELIGROS!A$2:G$445,3,0)</f>
        <v>ESTRÉS,  TRANSTORNOS DEL SUEÑO</v>
      </c>
      <c r="K23" s="15" t="s">
        <v>1202</v>
      </c>
      <c r="L23" s="14" t="str">
        <f>VLOOKUP(H23,PELIGROS!A$2:G$445,4,0)</f>
        <v>N/A</v>
      </c>
      <c r="M23" s="14" t="str">
        <f>VLOOKUP(H23,PELIGROS!A$2:G$445,5,0)</f>
        <v>PVE PSICOSOCIAL</v>
      </c>
      <c r="N23" s="15">
        <v>2</v>
      </c>
      <c r="O23" s="16">
        <v>3</v>
      </c>
      <c r="P23" s="16">
        <v>10</v>
      </c>
      <c r="Q23" s="16">
        <f t="shared" si="1"/>
        <v>6</v>
      </c>
      <c r="R23" s="16">
        <f t="shared" si="2"/>
        <v>60</v>
      </c>
      <c r="S23" s="26" t="str">
        <f t="shared" si="3"/>
        <v>M-6</v>
      </c>
      <c r="T23" s="68" t="str">
        <f t="shared" si="0"/>
        <v>III</v>
      </c>
      <c r="U23" s="68" t="str">
        <f t="shared" si="4"/>
        <v>Mejorable</v>
      </c>
      <c r="V23" s="100"/>
      <c r="W23" s="14" t="str">
        <f>VLOOKUP(H23,PELIGROS!A$2:G$445,6,0)</f>
        <v>ESTRÉS</v>
      </c>
      <c r="X23" s="15"/>
      <c r="Y23" s="15"/>
      <c r="Z23" s="15"/>
      <c r="AA23" s="14"/>
      <c r="AB23" s="14" t="str">
        <f>VLOOKUP(H23,[1]Hoja1!A$2:G$445,7,0)</f>
        <v>N/A</v>
      </c>
      <c r="AC23" s="100"/>
      <c r="AD23" s="120"/>
    </row>
    <row r="24" spans="1:30" ht="51">
      <c r="A24" s="138"/>
      <c r="B24" s="138"/>
      <c r="C24" s="120"/>
      <c r="D24" s="123"/>
      <c r="E24" s="126"/>
      <c r="F24" s="126"/>
      <c r="G24" s="14" t="str">
        <f>VLOOKUP(H24,PELIGROS!A$1:G$445,2,0)</f>
        <v>Forzadas, Prolongadas</v>
      </c>
      <c r="H24" s="26" t="s">
        <v>40</v>
      </c>
      <c r="I24" s="26" t="s">
        <v>1287</v>
      </c>
      <c r="J24" s="14" t="str">
        <f>VLOOKUP(H24,PELIGROS!A$2:G$445,3,0)</f>
        <v xml:space="preserve">Lesiones osteomusculares, lesiones osteoarticulares
</v>
      </c>
      <c r="K24" s="15" t="s">
        <v>1209</v>
      </c>
      <c r="L24" s="14" t="str">
        <f>VLOOKUP(H24,PELIGROS!A$2:G$445,4,0)</f>
        <v>Inspecciones planeadas e inspecciones no planeadas, procedimientos de programas de seguridad y salud en el trabajo</v>
      </c>
      <c r="M24" s="14" t="str">
        <f>VLOOKUP(H24,PELIGROS!A$2:G$445,5,0)</f>
        <v>PVE Biomecánico, programa pausas activas, exámenes periódicos, recomendaciones, control de posturas</v>
      </c>
      <c r="N24" s="15">
        <v>2</v>
      </c>
      <c r="O24" s="16">
        <v>3</v>
      </c>
      <c r="P24" s="16">
        <v>10</v>
      </c>
      <c r="Q24" s="16">
        <f t="shared" si="1"/>
        <v>6</v>
      </c>
      <c r="R24" s="16">
        <f t="shared" si="2"/>
        <v>60</v>
      </c>
      <c r="S24" s="26" t="str">
        <f t="shared" si="3"/>
        <v>M-6</v>
      </c>
      <c r="T24" s="68" t="str">
        <f t="shared" si="0"/>
        <v>III</v>
      </c>
      <c r="U24" s="68" t="str">
        <f t="shared" si="4"/>
        <v>Mejorable</v>
      </c>
      <c r="V24" s="100"/>
      <c r="W24" s="14" t="str">
        <f>VLOOKUP(H24,PELIGROS!A$2:G$445,6,0)</f>
        <v>Enfermedades Osteomusculares</v>
      </c>
      <c r="X24" s="15"/>
      <c r="Y24" s="15"/>
      <c r="Z24" s="15"/>
      <c r="AA24" s="14"/>
      <c r="AB24" s="14" t="str">
        <f>VLOOKUP(H24,[1]Hoja1!A$2:G$445,7,0)</f>
        <v>Prevención en lesiones osteomusculares, líderes de pausas activas</v>
      </c>
      <c r="AC24" s="100" t="s">
        <v>1210</v>
      </c>
      <c r="AD24" s="120"/>
    </row>
    <row r="25" spans="1:30" ht="38.25">
      <c r="A25" s="138"/>
      <c r="B25" s="138"/>
      <c r="C25" s="120"/>
      <c r="D25" s="123"/>
      <c r="E25" s="126"/>
      <c r="F25" s="126"/>
      <c r="G25" s="14" t="str">
        <f>VLOOKUP(H25,PELIGROS!A$1:G$445,2,0)</f>
        <v>Higiene Muscular</v>
      </c>
      <c r="H25" s="26" t="s">
        <v>483</v>
      </c>
      <c r="I25" s="26" t="s">
        <v>1287</v>
      </c>
      <c r="J25" s="14" t="str">
        <f>VLOOKUP(H25,PELIGROS!A$2:G$445,3,0)</f>
        <v>Lesiones Musculoesqueléticas</v>
      </c>
      <c r="K25" s="15" t="s">
        <v>1209</v>
      </c>
      <c r="L25" s="14" t="str">
        <f>VLOOKUP(H25,PELIGROS!A$2:G$445,4,0)</f>
        <v>N/A</v>
      </c>
      <c r="M25" s="14" t="str">
        <f>VLOOKUP(H25,PELIGROS!A$2:G$445,5,0)</f>
        <v>N/A</v>
      </c>
      <c r="N25" s="15">
        <v>2</v>
      </c>
      <c r="O25" s="16">
        <v>3</v>
      </c>
      <c r="P25" s="16">
        <v>10</v>
      </c>
      <c r="Q25" s="16">
        <f t="shared" si="1"/>
        <v>6</v>
      </c>
      <c r="R25" s="16">
        <f t="shared" si="2"/>
        <v>60</v>
      </c>
      <c r="S25" s="26" t="str">
        <f t="shared" si="3"/>
        <v>M-6</v>
      </c>
      <c r="T25" s="68" t="str">
        <f t="shared" si="0"/>
        <v>III</v>
      </c>
      <c r="U25" s="68" t="str">
        <f t="shared" si="4"/>
        <v>Mejorable</v>
      </c>
      <c r="V25" s="100"/>
      <c r="W25" s="14" t="str">
        <f>VLOOKUP(H25,PELIGROS!A$2:G$445,6,0)</f>
        <v xml:space="preserve">Enfermedades Osteomusculares
</v>
      </c>
      <c r="X25" s="15"/>
      <c r="Y25" s="15"/>
      <c r="Z25" s="15"/>
      <c r="AA25" s="14"/>
      <c r="AB25" s="14" t="str">
        <f>VLOOKUP(H25,[1]Hoja1!A$2:G$445,7,0)</f>
        <v>Prevención en lesiones osteomusculares, líderes de pausas activas</v>
      </c>
      <c r="AC25" s="100"/>
      <c r="AD25" s="120"/>
    </row>
    <row r="26" spans="1:30" ht="73.5" customHeight="1">
      <c r="A26" s="138"/>
      <c r="B26" s="138"/>
      <c r="C26" s="120"/>
      <c r="D26" s="123"/>
      <c r="E26" s="126"/>
      <c r="F26" s="126"/>
      <c r="G26" s="14" t="str">
        <f>VLOOKUP(H26,PELIGROS!A$1:G$445,2,0)</f>
        <v>Atropellamiento, Envestir</v>
      </c>
      <c r="H26" s="26" t="s">
        <v>1187</v>
      </c>
      <c r="I26" s="26" t="s">
        <v>1288</v>
      </c>
      <c r="J26" s="14" t="str">
        <f>VLOOKUP(H26,PELIGROS!A$2:G$445,3,0)</f>
        <v>Lesiones, pérdidas materiales, muerte</v>
      </c>
      <c r="K26" s="15" t="s">
        <v>1202</v>
      </c>
      <c r="L26" s="14" t="str">
        <f>VLOOKUP(H26,PELIGROS!A$2:G$445,4,0)</f>
        <v>Inspecciones planeadas e inspecciones no planeadas, procedimientos de programas de seguridad y salud en el trabajo</v>
      </c>
      <c r="M26" s="14" t="str">
        <f>VLOOKUP(H26,PELIGROS!A$2:G$445,5,0)</f>
        <v>Programa de seguridad vial, señalización</v>
      </c>
      <c r="N26" s="15">
        <v>2</v>
      </c>
      <c r="O26" s="16">
        <v>2</v>
      </c>
      <c r="P26" s="16">
        <v>60</v>
      </c>
      <c r="Q26" s="16">
        <f t="shared" si="1"/>
        <v>4</v>
      </c>
      <c r="R26" s="16">
        <f t="shared" si="2"/>
        <v>240</v>
      </c>
      <c r="S26" s="26" t="str">
        <f t="shared" si="3"/>
        <v>B-4</v>
      </c>
      <c r="T26" s="68" t="str">
        <f t="shared" si="0"/>
        <v>II</v>
      </c>
      <c r="U26" s="68" t="str">
        <f t="shared" si="4"/>
        <v>No Aceptable o Aceptable Con Control Especifico</v>
      </c>
      <c r="V26" s="100"/>
      <c r="W26" s="14" t="str">
        <f>VLOOKUP(H26,PELIGROS!A$2:G$445,6,0)</f>
        <v>Muerte</v>
      </c>
      <c r="X26" s="15"/>
      <c r="Y26" s="15"/>
      <c r="Z26" s="15"/>
      <c r="AA26" s="14"/>
      <c r="AB26" s="14" t="str">
        <f>VLOOKUP(H26,[1]Hoja1!A$2:G$445,7,0)</f>
        <v>Seguridad vial y manejo defensivo, aseguramiento de áreas de trabajo</v>
      </c>
      <c r="AC26" s="15" t="s">
        <v>1211</v>
      </c>
      <c r="AD26" s="120"/>
    </row>
    <row r="27" spans="1:30" ht="63.75">
      <c r="A27" s="138"/>
      <c r="B27" s="138"/>
      <c r="C27" s="120"/>
      <c r="D27" s="123"/>
      <c r="E27" s="126"/>
      <c r="F27" s="126"/>
      <c r="G27" s="14" t="str">
        <f>VLOOKUP(H27,PELIGROS!A$1:G$445,2,0)</f>
        <v>Ingreso a pozos, Red de acueducto o excavaciones</v>
      </c>
      <c r="H27" s="26" t="s">
        <v>571</v>
      </c>
      <c r="I27" s="26" t="s">
        <v>1288</v>
      </c>
      <c r="J27" s="14" t="str">
        <f>VLOOKUP(H27,PELIGROS!A$2:G$445,3,0)</f>
        <v>Intoxicación, asfixicia, daños vías resiratorias, muerte</v>
      </c>
      <c r="K27" s="15" t="s">
        <v>1202</v>
      </c>
      <c r="L27" s="14" t="str">
        <f>VLOOKUP(H27,PELIGROS!A$2:G$445,4,0)</f>
        <v>Inspecciones planeadas e inspecciones no planeadas, procedimientos de programas de seguridad y salud en el trabajo</v>
      </c>
      <c r="M27" s="14" t="str">
        <f>VLOOKUP(H27,PELIGROS!A$2:G$445,5,0)</f>
        <v>E.P.P. Colectivos, Tripoide</v>
      </c>
      <c r="N27" s="15">
        <v>2</v>
      </c>
      <c r="O27" s="16">
        <v>1</v>
      </c>
      <c r="P27" s="16">
        <v>100</v>
      </c>
      <c r="Q27" s="16">
        <f t="shared" si="1"/>
        <v>2</v>
      </c>
      <c r="R27" s="16">
        <f t="shared" si="2"/>
        <v>200</v>
      </c>
      <c r="S27" s="26" t="str">
        <f t="shared" si="3"/>
        <v>B-2</v>
      </c>
      <c r="T27" s="68" t="str">
        <f t="shared" si="0"/>
        <v>II</v>
      </c>
      <c r="U27" s="68" t="str">
        <f t="shared" si="4"/>
        <v>No Aceptable o Aceptable Con Control Especifico</v>
      </c>
      <c r="V27" s="100"/>
      <c r="W27" s="14" t="str">
        <f>VLOOKUP(H27,PELIGROS!A$2:G$445,6,0)</f>
        <v>Muerte</v>
      </c>
      <c r="X27" s="15"/>
      <c r="Y27" s="15"/>
      <c r="Z27" s="15"/>
      <c r="AA27" s="14"/>
      <c r="AB27" s="14" t="str">
        <f>VLOOKUP(H27,[1]Hoja1!A$2:G$445,7,0)</f>
        <v>Trabajo seguro en espacios confinados y manejo de medidores de gases, diligenciamiento de permisos de trabajos, uso y manejo adecuado de E.P.P.</v>
      </c>
      <c r="AC27" s="15" t="s">
        <v>1212</v>
      </c>
      <c r="AD27" s="120"/>
    </row>
    <row r="28" spans="1:30" ht="82.5" customHeight="1">
      <c r="A28" s="138"/>
      <c r="B28" s="138"/>
      <c r="C28" s="120"/>
      <c r="D28" s="123"/>
      <c r="E28" s="126"/>
      <c r="F28" s="126"/>
      <c r="G28" s="14" t="str">
        <f>VLOOKUP(H28,PELIGROS!A$1:G$445,2,0)</f>
        <v>Atraco, golpiza, atentados y secuestrados</v>
      </c>
      <c r="H28" s="26" t="s">
        <v>57</v>
      </c>
      <c r="I28" s="26" t="s">
        <v>1288</v>
      </c>
      <c r="J28" s="14" t="str">
        <f>VLOOKUP(H28,PELIGROS!A$2:G$445,3,0)</f>
        <v>Estrés, golpes, Secuestros</v>
      </c>
      <c r="K28" s="15" t="s">
        <v>1202</v>
      </c>
      <c r="L28" s="14" t="str">
        <f>VLOOKUP(H28,PELIGROS!A$2:G$445,4,0)</f>
        <v>Inspecciones planeadas e inspecciones no planeadas, procedimientos de programas de seguridad y salud en el trabajo</v>
      </c>
      <c r="M28" s="14" t="str">
        <f>VLOOKUP(H28,PELIGROS!A$2:G$445,5,0)</f>
        <v xml:space="preserve">Uniformes Corporativos, Caquetas corporativas, Carnetización
</v>
      </c>
      <c r="N28" s="15">
        <v>2</v>
      </c>
      <c r="O28" s="16">
        <v>2</v>
      </c>
      <c r="P28" s="16">
        <v>60</v>
      </c>
      <c r="Q28" s="16">
        <f t="shared" si="1"/>
        <v>4</v>
      </c>
      <c r="R28" s="16">
        <f t="shared" si="2"/>
        <v>240</v>
      </c>
      <c r="S28" s="26" t="str">
        <f t="shared" si="3"/>
        <v>B-4</v>
      </c>
      <c r="T28" s="68" t="str">
        <f t="shared" si="0"/>
        <v>II</v>
      </c>
      <c r="U28" s="68" t="str">
        <f t="shared" si="4"/>
        <v>No Aceptable o Aceptable Con Control Especifico</v>
      </c>
      <c r="V28" s="100"/>
      <c r="W28" s="14" t="str">
        <f>VLOOKUP(H28,PELIGROS!A$2:G$445,6,0)</f>
        <v>Secuestros</v>
      </c>
      <c r="X28" s="15"/>
      <c r="Y28" s="15"/>
      <c r="Z28" s="15"/>
      <c r="AA28" s="14"/>
      <c r="AB28" s="14" t="str">
        <f>VLOOKUP(H28,[1]Hoja1!A$2:G$445,7,0)</f>
        <v>N/A</v>
      </c>
      <c r="AC28" s="15" t="s">
        <v>1213</v>
      </c>
      <c r="AD28" s="120"/>
    </row>
    <row r="29" spans="1:30" ht="58.5" customHeight="1">
      <c r="A29" s="138"/>
      <c r="B29" s="138"/>
      <c r="C29" s="120"/>
      <c r="D29" s="123"/>
      <c r="E29" s="126"/>
      <c r="F29" s="126"/>
      <c r="G29" s="14" t="str">
        <f>VLOOKUP(H29,PELIGROS!A$1:G$445,2,0)</f>
        <v>inmersión ( lluvias, crecientes de rios y quebradas, caidas desde tarabitas, puentes y medios de trasnporte)</v>
      </c>
      <c r="H29" s="26" t="s">
        <v>1188</v>
      </c>
      <c r="I29" s="26" t="s">
        <v>1288</v>
      </c>
      <c r="J29" s="14" t="str">
        <f>VLOOKUP(H29,PELIGROS!A$2:G$445,3,0)</f>
        <v>contusiones, laseraciones, afectaciones del sistema respiratorio</v>
      </c>
      <c r="K29" s="15" t="s">
        <v>1202</v>
      </c>
      <c r="L29" s="14" t="str">
        <f>VLOOKUP(H29,PELIGROS!A$2:G$445,4,0)</f>
        <v>Inspecciones planeadas e inspecciones no planeadas, procedimientos de programas de seguridad y salud en el trabajo</v>
      </c>
      <c r="M29" s="14" t="str">
        <f>VLOOKUP(H29,PELIGROS!A$2:G$445,5,0)</f>
        <v>E.P.P.</v>
      </c>
      <c r="N29" s="15">
        <v>2</v>
      </c>
      <c r="O29" s="16">
        <v>1</v>
      </c>
      <c r="P29" s="16">
        <v>100</v>
      </c>
      <c r="Q29" s="16">
        <f t="shared" si="1"/>
        <v>2</v>
      </c>
      <c r="R29" s="16">
        <f t="shared" si="2"/>
        <v>200</v>
      </c>
      <c r="S29" s="26" t="str">
        <f t="shared" si="3"/>
        <v>B-2</v>
      </c>
      <c r="T29" s="68" t="str">
        <f t="shared" si="0"/>
        <v>II</v>
      </c>
      <c r="U29" s="68" t="str">
        <f t="shared" si="4"/>
        <v>No Aceptable o Aceptable Con Control Especifico</v>
      </c>
      <c r="V29" s="100"/>
      <c r="W29" s="14" t="str">
        <f>VLOOKUP(H29,PELIGROS!A$2:G$445,6,0)</f>
        <v>muerte</v>
      </c>
      <c r="X29" s="15"/>
      <c r="Y29" s="15"/>
      <c r="Z29" s="15"/>
      <c r="AA29" s="14"/>
      <c r="AB29" s="14" t="str">
        <f>VLOOKUP(H29,[1]Hoja1!A$2:G$445,7,0)</f>
        <v>capacitación en salvamento acuatico y primer respondiente</v>
      </c>
      <c r="AC29" s="15" t="s">
        <v>1214</v>
      </c>
      <c r="AD29" s="120"/>
    </row>
    <row r="30" spans="1:30" ht="89.25">
      <c r="A30" s="138"/>
      <c r="B30" s="138"/>
      <c r="C30" s="120"/>
      <c r="D30" s="123"/>
      <c r="E30" s="126"/>
      <c r="F30" s="126"/>
      <c r="G30" s="14" t="str">
        <f>VLOOKUP(H30,PELIGROS!A$1:G$445,2,0)</f>
        <v>MANTENIMIENTO DE PUENTE GRUAS, LIMPIEZA DE CANALES, MANTENIMIENTO DE INSTALACIONES LOCATIVAS, MANTENIMIENTO Y REPARACIÓN DE POZOS</v>
      </c>
      <c r="H30" s="26" t="s">
        <v>624</v>
      </c>
      <c r="I30" s="26" t="s">
        <v>1288</v>
      </c>
      <c r="J30" s="14" t="str">
        <f>VLOOKUP(H30,PELIGROS!A$2:G$445,3,0)</f>
        <v>LESIONES, FRACTURAS, MUERTE</v>
      </c>
      <c r="K30" s="15" t="s">
        <v>1202</v>
      </c>
      <c r="L30" s="14" t="str">
        <f>VLOOKUP(H30,PELIGROS!A$2:G$445,4,0)</f>
        <v>Inspecciones planeadas e inspecciones no planeadas, procedimientos de programas de seguridad y salud en el trabajo</v>
      </c>
      <c r="M30" s="14" t="str">
        <f>VLOOKUP(H30,PELIGROS!A$2:G$445,5,0)</f>
        <v>EPP</v>
      </c>
      <c r="N30" s="15">
        <v>2</v>
      </c>
      <c r="O30" s="16">
        <v>1</v>
      </c>
      <c r="P30" s="16">
        <v>100</v>
      </c>
      <c r="Q30" s="16">
        <f t="shared" si="1"/>
        <v>2</v>
      </c>
      <c r="R30" s="16">
        <f t="shared" si="2"/>
        <v>200</v>
      </c>
      <c r="S30" s="26" t="str">
        <f t="shared" si="3"/>
        <v>B-2</v>
      </c>
      <c r="T30" s="68" t="str">
        <f t="shared" si="0"/>
        <v>II</v>
      </c>
      <c r="U30" s="68" t="str">
        <f t="shared" si="4"/>
        <v>No Aceptable o Aceptable Con Control Especifico</v>
      </c>
      <c r="V30" s="100"/>
      <c r="W30" s="14" t="str">
        <f>VLOOKUP(H30,PELIGROS!A$2:G$445,6,0)</f>
        <v>MUERTE</v>
      </c>
      <c r="X30" s="15"/>
      <c r="Y30" s="15"/>
      <c r="Z30" s="15"/>
      <c r="AA30" s="14"/>
      <c r="AB30" s="14" t="str">
        <f>VLOOKUP(H30,[1]Hoja1!A$2:G$445,7,0)</f>
        <v>CERTIFICACIÓN Y/O ENTRENAMIENTO EN TRABAJO SEGURO EN ALTURAS; DILGENCIAMIENTO DE PERMISO DE TRABAJO; USO Y MANEJO ADECUADO DE E.P.P.; ARME Y DESARME DE ANDAMIOS</v>
      </c>
      <c r="AC30" s="15" t="s">
        <v>32</v>
      </c>
      <c r="AD30" s="120"/>
    </row>
    <row r="31" spans="1:30" ht="51.75" thickBot="1">
      <c r="A31" s="138"/>
      <c r="B31" s="138"/>
      <c r="C31" s="121"/>
      <c r="D31" s="124"/>
      <c r="E31" s="127"/>
      <c r="F31" s="127"/>
      <c r="G31" s="17" t="str">
        <f>VLOOKUP(H31,PELIGROS!A$1:G$445,2,0)</f>
        <v>SISMOS, INCENDIOS, INUNDACIONES, TERREMOTOS, VENDAVALES, DERRUMBE</v>
      </c>
      <c r="H31" s="27" t="s">
        <v>62</v>
      </c>
      <c r="I31" s="27" t="s">
        <v>1289</v>
      </c>
      <c r="J31" s="17" t="str">
        <f>VLOOKUP(H31,PELIGROS!A$2:G$445,3,0)</f>
        <v>SISMOS, INCENDIOS, INUNDACIONES, TERREMOTOS, VENDAVALES</v>
      </c>
      <c r="K31" s="18" t="s">
        <v>1202</v>
      </c>
      <c r="L31" s="17" t="str">
        <f>VLOOKUP(H31,PELIGROS!A$2:G$445,4,0)</f>
        <v>Inspecciones planeadas e inspecciones no planeadas, procedimientos de programas de seguridad y salud en el trabajo</v>
      </c>
      <c r="M31" s="17" t="str">
        <f>VLOOKUP(H31,PELIGROS!A$2:G$445,5,0)</f>
        <v>BRIGADAS DE EMERGENCIAS</v>
      </c>
      <c r="N31" s="18">
        <v>2</v>
      </c>
      <c r="O31" s="19">
        <v>1</v>
      </c>
      <c r="P31" s="19">
        <v>100</v>
      </c>
      <c r="Q31" s="19">
        <f t="shared" si="1"/>
        <v>2</v>
      </c>
      <c r="R31" s="19">
        <f t="shared" si="2"/>
        <v>200</v>
      </c>
      <c r="S31" s="27" t="str">
        <f t="shared" si="3"/>
        <v>B-2</v>
      </c>
      <c r="T31" s="69" t="str">
        <f t="shared" si="0"/>
        <v>II</v>
      </c>
      <c r="U31" s="69" t="str">
        <f t="shared" si="4"/>
        <v>No Aceptable o Aceptable Con Control Especifico</v>
      </c>
      <c r="V31" s="101"/>
      <c r="W31" s="17" t="str">
        <f>VLOOKUP(H31,PELIGROS!A$2:G$445,6,0)</f>
        <v>MUERTE</v>
      </c>
      <c r="X31" s="18"/>
      <c r="Y31" s="18"/>
      <c r="Z31" s="18"/>
      <c r="AA31" s="17"/>
      <c r="AB31" s="17" t="str">
        <f>VLOOKUP(H31,[1]Hoja1!A$2:G$445,7,0)</f>
        <v>ENTRENAMIENTO DE LA BRIGADA; DIVULGACIÓN DE PLAN DE EMERGENCIA</v>
      </c>
      <c r="AC31" s="18" t="s">
        <v>1215</v>
      </c>
      <c r="AD31" s="121"/>
    </row>
    <row r="32" spans="1:30" ht="38.25">
      <c r="A32" s="138"/>
      <c r="B32" s="138"/>
      <c r="C32" s="88" t="s">
        <v>1216</v>
      </c>
      <c r="D32" s="131" t="s">
        <v>1217</v>
      </c>
      <c r="E32" s="134" t="s">
        <v>1074</v>
      </c>
      <c r="F32" s="134" t="s">
        <v>1201</v>
      </c>
      <c r="G32" s="52" t="str">
        <f>VLOOKUP(H32,PELIGROS!A$1:G$445,2,0)</f>
        <v>Modeduras</v>
      </c>
      <c r="H32" s="53" t="s">
        <v>79</v>
      </c>
      <c r="I32" s="53" t="s">
        <v>1283</v>
      </c>
      <c r="J32" s="52" t="str">
        <f>VLOOKUP(H32,PELIGROS!A$2:G$445,3,0)</f>
        <v>Lesiones, tejidos, muerte, enfermedades infectocontagiosas</v>
      </c>
      <c r="K32" s="54" t="s">
        <v>1202</v>
      </c>
      <c r="L32" s="52" t="str">
        <f>VLOOKUP(H32,PELIGROS!A$2:G$445,4,0)</f>
        <v>N/A</v>
      </c>
      <c r="M32" s="52" t="str">
        <f>VLOOKUP(H32,PELIGROS!A$2:G$445,5,0)</f>
        <v>N/A</v>
      </c>
      <c r="N32" s="54">
        <v>2</v>
      </c>
      <c r="O32" s="55">
        <v>1</v>
      </c>
      <c r="P32" s="55">
        <v>25</v>
      </c>
      <c r="Q32" s="55">
        <f>N32*O32</f>
        <v>2</v>
      </c>
      <c r="R32" s="55">
        <f>P32*Q32</f>
        <v>50</v>
      </c>
      <c r="S32" s="53" t="str">
        <f>IF(Q32=40,"MA-40",IF(Q32=30,"MA-30",IF(Q32=20,"A-20",IF(Q32=10,"A-10",IF(Q32=24,"MA-24",IF(Q32=18,"A-18",IF(Q32=12,"A-12",IF(Q32=6,"M-6",IF(Q32=8,"M-8",IF(Q32=6,"M-6",IF(Q32=4,"B-4",IF(Q32=2,"B-2",))))))))))))</f>
        <v>B-2</v>
      </c>
      <c r="T32" s="56" t="str">
        <f t="shared" si="0"/>
        <v>III</v>
      </c>
      <c r="U32" s="56" t="str">
        <f>IF(T32=0,"",IF(T32="IV","Aceptable",IF(T32="III","Mejorable",IF(T32="II","No Aceptable o Aceptable Con Control Especifico",IF(T32="I","No Aceptable","")))))</f>
        <v>Mejorable</v>
      </c>
      <c r="V32" s="128">
        <v>1</v>
      </c>
      <c r="W32" s="52" t="str">
        <f>VLOOKUP(H32,PELIGROS!A$2:G$445,6,0)</f>
        <v>Posibles enfermedades</v>
      </c>
      <c r="X32" s="54"/>
      <c r="Y32" s="54"/>
      <c r="Z32" s="54"/>
      <c r="AA32" s="52"/>
      <c r="AB32" s="52" t="str">
        <f>VLOOKUP(H32,PELIGROS!A$2:G$445,7,0)</f>
        <v xml:space="preserve">Riesgo Biológico, Autocuidado y/o Uso y manejo adecuado de E.P.P.
</v>
      </c>
      <c r="AC32" s="128" t="s">
        <v>1203</v>
      </c>
      <c r="AD32" s="88" t="s">
        <v>1204</v>
      </c>
    </row>
    <row r="33" spans="1:30" ht="38.25">
      <c r="A33" s="138"/>
      <c r="B33" s="138"/>
      <c r="C33" s="89"/>
      <c r="D33" s="132"/>
      <c r="E33" s="135"/>
      <c r="F33" s="135"/>
      <c r="G33" s="57" t="str">
        <f>VLOOKUP(H33,PELIGROS!A$1:G$445,2,0)</f>
        <v>Parásitos</v>
      </c>
      <c r="H33" s="58" t="s">
        <v>105</v>
      </c>
      <c r="I33" s="58" t="s">
        <v>1283</v>
      </c>
      <c r="J33" s="57" t="str">
        <f>VLOOKUP(H33,PELIGROS!A$2:G$445,3,0)</f>
        <v>Lesiones, infecciones parasitarias</v>
      </c>
      <c r="K33" s="59" t="s">
        <v>1202</v>
      </c>
      <c r="L33" s="57" t="str">
        <f>VLOOKUP(H33,PELIGROS!A$2:G$445,4,0)</f>
        <v>N/A</v>
      </c>
      <c r="M33" s="57" t="str">
        <f>VLOOKUP(H33,PELIGROS!A$2:G$445,5,0)</f>
        <v>N/A</v>
      </c>
      <c r="N33" s="59">
        <v>2</v>
      </c>
      <c r="O33" s="60">
        <v>1</v>
      </c>
      <c r="P33" s="60">
        <v>10</v>
      </c>
      <c r="Q33" s="60">
        <f t="shared" ref="Q33:Q53" si="5">N33*O33</f>
        <v>2</v>
      </c>
      <c r="R33" s="60">
        <f t="shared" ref="R33:R53" si="6">P33*Q33</f>
        <v>20</v>
      </c>
      <c r="S33" s="58" t="str">
        <f t="shared" ref="S33:S53" si="7">IF(Q33=40,"MA-40",IF(Q33=30,"MA-30",IF(Q33=20,"A-20",IF(Q33=10,"A-10",IF(Q33=24,"MA-24",IF(Q33=18,"A-18",IF(Q33=12,"A-12",IF(Q33=6,"M-6",IF(Q33=8,"M-8",IF(Q33=6,"M-6",IF(Q33=4,"B-4",IF(Q33=2,"B-2",))))))))))))</f>
        <v>B-2</v>
      </c>
      <c r="T33" s="61" t="str">
        <f t="shared" si="0"/>
        <v>IV</v>
      </c>
      <c r="U33" s="61" t="str">
        <f t="shared" ref="U33:U53" si="8">IF(T33=0,"",IF(T33="IV","Aceptable",IF(T33="III","Mejorable",IF(T33="II","No Aceptable o Aceptable Con Control Especifico",IF(T33="I","No Aceptable","")))))</f>
        <v>Aceptable</v>
      </c>
      <c r="V33" s="129"/>
      <c r="W33" s="57" t="str">
        <f>VLOOKUP(H33,PELIGROS!A$2:G$445,6,0)</f>
        <v>Enfermedades Parasitarias</v>
      </c>
      <c r="X33" s="59"/>
      <c r="Y33" s="59"/>
      <c r="Z33" s="59"/>
      <c r="AA33" s="57"/>
      <c r="AB33" s="57" t="str">
        <f>VLOOKUP(H33,PELIGROS!A$2:G$445,7,0)</f>
        <v xml:space="preserve">Riesgo Biológico, Autocuidado y/o Uso y manejo adecuado de E.P.P.
</v>
      </c>
      <c r="AC33" s="129"/>
      <c r="AD33" s="89"/>
    </row>
    <row r="34" spans="1:30" ht="51">
      <c r="A34" s="138"/>
      <c r="B34" s="138"/>
      <c r="C34" s="89"/>
      <c r="D34" s="132"/>
      <c r="E34" s="135"/>
      <c r="F34" s="135"/>
      <c r="G34" s="57" t="str">
        <f>VLOOKUP(H34,PELIGROS!A$1:G$445,2,0)</f>
        <v>Bacteria</v>
      </c>
      <c r="H34" s="58" t="s">
        <v>108</v>
      </c>
      <c r="I34" s="58" t="s">
        <v>1283</v>
      </c>
      <c r="J34" s="57" t="str">
        <f>VLOOKUP(H34,PELIGROS!A$2:G$445,3,0)</f>
        <v>Infecciones producidas por Bacterianas</v>
      </c>
      <c r="K34" s="59" t="s">
        <v>1202</v>
      </c>
      <c r="L34" s="57" t="str">
        <f>VLOOKUP(H34,PELIGROS!A$2:G$445,4,0)</f>
        <v>Inspecciones planeadas e inspecciones no planeadas, procedimientos de programas de seguridad y salud en el trabajo</v>
      </c>
      <c r="M34" s="57" t="str">
        <f>VLOOKUP(H34,PELIGROS!A$2:G$445,5,0)</f>
        <v>Programa de vacunación, bota pantalon, overol, guantes, tapabocas, mascarillas con filtos</v>
      </c>
      <c r="N34" s="59">
        <v>2</v>
      </c>
      <c r="O34" s="60">
        <v>1</v>
      </c>
      <c r="P34" s="60">
        <v>10</v>
      </c>
      <c r="Q34" s="60">
        <f t="shared" si="5"/>
        <v>2</v>
      </c>
      <c r="R34" s="60">
        <f t="shared" si="6"/>
        <v>20</v>
      </c>
      <c r="S34" s="58" t="str">
        <f t="shared" si="7"/>
        <v>B-2</v>
      </c>
      <c r="T34" s="61" t="str">
        <f t="shared" si="0"/>
        <v>IV</v>
      </c>
      <c r="U34" s="61" t="str">
        <f t="shared" si="8"/>
        <v>Aceptable</v>
      </c>
      <c r="V34" s="129"/>
      <c r="W34" s="57" t="str">
        <f>VLOOKUP(H34,PELIGROS!A$2:G$445,6,0)</f>
        <v xml:space="preserve">Enfermedades Infectocontagiosas
</v>
      </c>
      <c r="X34" s="59"/>
      <c r="Y34" s="59"/>
      <c r="Z34" s="59"/>
      <c r="AA34" s="57"/>
      <c r="AB34" s="57" t="str">
        <f>VLOOKUP(H34,PELIGROS!A$2:G$445,7,0)</f>
        <v xml:space="preserve">Riesgo Biológico, Autocuidado y/o Uso y manejo adecuado de E.P.P.
</v>
      </c>
      <c r="AC34" s="129"/>
      <c r="AD34" s="89"/>
    </row>
    <row r="35" spans="1:30" ht="51">
      <c r="A35" s="138"/>
      <c r="B35" s="138"/>
      <c r="C35" s="89"/>
      <c r="D35" s="132"/>
      <c r="E35" s="135"/>
      <c r="F35" s="135"/>
      <c r="G35" s="57" t="str">
        <f>VLOOKUP(H35,PELIGROS!A$1:G$445,2,0)</f>
        <v>Hongos</v>
      </c>
      <c r="H35" s="58" t="s">
        <v>117</v>
      </c>
      <c r="I35" s="58" t="s">
        <v>1283</v>
      </c>
      <c r="J35" s="57" t="str">
        <f>VLOOKUP(H35,PELIGROS!A$2:G$445,3,0)</f>
        <v>Micosis</v>
      </c>
      <c r="K35" s="59" t="s">
        <v>1202</v>
      </c>
      <c r="L35" s="57" t="str">
        <f>VLOOKUP(H35,PELIGROS!A$2:G$445,4,0)</f>
        <v>Inspecciones planeadas e inspecciones no planeadas, procedimientos de programas de seguridad y salud en el trabajo</v>
      </c>
      <c r="M35" s="57" t="str">
        <f>VLOOKUP(H35,PELIGROS!A$2:G$445,5,0)</f>
        <v>Programa de vacunación, éxamenes periódicos</v>
      </c>
      <c r="N35" s="59">
        <v>2</v>
      </c>
      <c r="O35" s="60">
        <v>1</v>
      </c>
      <c r="P35" s="60">
        <v>25</v>
      </c>
      <c r="Q35" s="60">
        <f t="shared" si="5"/>
        <v>2</v>
      </c>
      <c r="R35" s="60">
        <f t="shared" si="6"/>
        <v>50</v>
      </c>
      <c r="S35" s="58" t="str">
        <f t="shared" si="7"/>
        <v>B-2</v>
      </c>
      <c r="T35" s="61" t="str">
        <f t="shared" si="0"/>
        <v>III</v>
      </c>
      <c r="U35" s="61" t="str">
        <f t="shared" si="8"/>
        <v>Mejorable</v>
      </c>
      <c r="V35" s="129"/>
      <c r="W35" s="57" t="str">
        <f>VLOOKUP(H35,PELIGROS!A$2:G$445,6,0)</f>
        <v>Micosis</v>
      </c>
      <c r="X35" s="59"/>
      <c r="Y35" s="59"/>
      <c r="Z35" s="59"/>
      <c r="AA35" s="57"/>
      <c r="AB35" s="57" t="str">
        <f>VLOOKUP(H35,PELIGROS!A$2:G$445,7,0)</f>
        <v xml:space="preserve">Riesgo Biológico, Autocuidado y/o Uso y manejo adecuado de E.P.P.
</v>
      </c>
      <c r="AC35" s="129"/>
      <c r="AD35" s="89"/>
    </row>
    <row r="36" spans="1:30" ht="51">
      <c r="A36" s="138"/>
      <c r="B36" s="138"/>
      <c r="C36" s="89"/>
      <c r="D36" s="132"/>
      <c r="E36" s="135"/>
      <c r="F36" s="135"/>
      <c r="G36" s="57" t="str">
        <f>VLOOKUP(H36,PELIGROS!A$1:G$445,2,0)</f>
        <v>Virus</v>
      </c>
      <c r="H36" s="58" t="s">
        <v>120</v>
      </c>
      <c r="I36" s="58" t="s">
        <v>1283</v>
      </c>
      <c r="J36" s="57" t="str">
        <f>VLOOKUP(H36,PELIGROS!A$2:G$445,3,0)</f>
        <v>Infecciones Virales</v>
      </c>
      <c r="K36" s="59" t="s">
        <v>1202</v>
      </c>
      <c r="L36" s="57" t="str">
        <f>VLOOKUP(H36,PELIGROS!A$2:G$445,4,0)</f>
        <v>Inspecciones planeadas e inspecciones no planeadas, procedimientos de programas de seguridad y salud en el trabajo</v>
      </c>
      <c r="M36" s="57" t="str">
        <f>VLOOKUP(H36,PELIGROS!A$2:G$445,5,0)</f>
        <v>Programa de vacunación, bota pantalon, overol, guantes, tapabocas, mascarillas con filtos</v>
      </c>
      <c r="N36" s="59">
        <v>2</v>
      </c>
      <c r="O36" s="60">
        <v>1</v>
      </c>
      <c r="P36" s="60">
        <v>25</v>
      </c>
      <c r="Q36" s="60">
        <f t="shared" si="5"/>
        <v>2</v>
      </c>
      <c r="R36" s="60">
        <f t="shared" si="6"/>
        <v>50</v>
      </c>
      <c r="S36" s="58" t="str">
        <f t="shared" si="7"/>
        <v>B-2</v>
      </c>
      <c r="T36" s="61" t="str">
        <f t="shared" si="0"/>
        <v>III</v>
      </c>
      <c r="U36" s="61" t="str">
        <f t="shared" si="8"/>
        <v>Mejorable</v>
      </c>
      <c r="V36" s="129"/>
      <c r="W36" s="57" t="str">
        <f>VLOOKUP(H36,PELIGROS!A$2:G$445,6,0)</f>
        <v xml:space="preserve">Enfermedades Infectocontagiosas
</v>
      </c>
      <c r="X36" s="59"/>
      <c r="Y36" s="59"/>
      <c r="Z36" s="59"/>
      <c r="AA36" s="57"/>
      <c r="AB36" s="57" t="str">
        <f>VLOOKUP(H36,PELIGROS!A$2:G$445,7,0)</f>
        <v xml:space="preserve">Riesgo Biológico, Autocuidado y/o Uso y manejo adecuado de E.P.P.
</v>
      </c>
      <c r="AC36" s="129"/>
      <c r="AD36" s="89"/>
    </row>
    <row r="37" spans="1:30" ht="51">
      <c r="A37" s="138"/>
      <c r="B37" s="138"/>
      <c r="C37" s="89"/>
      <c r="D37" s="132"/>
      <c r="E37" s="135"/>
      <c r="F37" s="135"/>
      <c r="G37" s="57" t="str">
        <f>VLOOKUP(H37,PELIGROS!A$1:G$445,2,0)</f>
        <v>INFRAROJA, ULTRAVIOLETA, VISIBLE, RADIOFRECUENCIA, MICROONDAS, LASER</v>
      </c>
      <c r="H37" s="58" t="s">
        <v>67</v>
      </c>
      <c r="I37" s="58" t="s">
        <v>1284</v>
      </c>
      <c r="J37" s="57" t="str">
        <f>VLOOKUP(H37,PELIGROS!A$2:G$445,3,0)</f>
        <v>CÁNCER, LESIONES DÉRMICAS Y OCULARES</v>
      </c>
      <c r="K37" s="59" t="s">
        <v>1202</v>
      </c>
      <c r="L37" s="57" t="str">
        <f>VLOOKUP(H37,PELIGROS!A$2:G$445,4,0)</f>
        <v>Inspecciones planeadas e inspecciones no planeadas, procedimientos de programas de seguridad y salud en el trabajo</v>
      </c>
      <c r="M37" s="57" t="str">
        <f>VLOOKUP(H37,PELIGROS!A$2:G$445,5,0)</f>
        <v>PROGRAMA BLOQUEADOR SOLAR</v>
      </c>
      <c r="N37" s="59">
        <v>2</v>
      </c>
      <c r="O37" s="60">
        <v>2</v>
      </c>
      <c r="P37" s="60">
        <v>10</v>
      </c>
      <c r="Q37" s="60">
        <f t="shared" si="5"/>
        <v>4</v>
      </c>
      <c r="R37" s="60">
        <f t="shared" si="6"/>
        <v>40</v>
      </c>
      <c r="S37" s="58" t="str">
        <f t="shared" si="7"/>
        <v>B-4</v>
      </c>
      <c r="T37" s="61" t="str">
        <f t="shared" si="0"/>
        <v>III</v>
      </c>
      <c r="U37" s="61" t="str">
        <f t="shared" si="8"/>
        <v>Mejorable</v>
      </c>
      <c r="V37" s="129"/>
      <c r="W37" s="57" t="str">
        <f>VLOOKUP(H37,PELIGROS!A$2:G$445,6,0)</f>
        <v>CÁNCER</v>
      </c>
      <c r="X37" s="59"/>
      <c r="Y37" s="59"/>
      <c r="Z37" s="59"/>
      <c r="AA37" s="57"/>
      <c r="AB37" s="57" t="str">
        <f>VLOOKUP(H37,PELIGROS!A$2:G$445,7,0)</f>
        <v>N/A</v>
      </c>
      <c r="AC37" s="59" t="s">
        <v>1205</v>
      </c>
      <c r="AD37" s="89"/>
    </row>
    <row r="38" spans="1:30" ht="51">
      <c r="A38" s="138"/>
      <c r="B38" s="138"/>
      <c r="C38" s="89"/>
      <c r="D38" s="132"/>
      <c r="E38" s="135"/>
      <c r="F38" s="135"/>
      <c r="G38" s="57" t="str">
        <f>VLOOKUP(H38,PELIGROS!A$1:G$445,2,0)</f>
        <v>ENERGÍA TÉRMICA, CAMBIO DE TEMPERATURA DURANTE LOS RECORRIDOS</v>
      </c>
      <c r="H38" s="58" t="s">
        <v>174</v>
      </c>
      <c r="I38" s="58" t="s">
        <v>1284</v>
      </c>
      <c r="J38" s="57" t="str">
        <f>VLOOKUP(H38,PELIGROS!A$2:G$445,3,0)</f>
        <v xml:space="preserve"> HIPOTERMIA</v>
      </c>
      <c r="K38" s="59" t="s">
        <v>1202</v>
      </c>
      <c r="L38" s="57" t="str">
        <f>VLOOKUP(H38,PELIGROS!A$2:G$445,4,0)</f>
        <v>Inspecciones planeadas e inspecciones no planeadas, procedimientos de programas de seguridad y salud en el trabajo</v>
      </c>
      <c r="M38" s="57" t="str">
        <f>VLOOKUP(H38,PELIGROS!A$2:G$445,5,0)</f>
        <v>EPP OVEROLES TERMICOS</v>
      </c>
      <c r="N38" s="59">
        <v>2</v>
      </c>
      <c r="O38" s="60">
        <v>3</v>
      </c>
      <c r="P38" s="60">
        <v>10</v>
      </c>
      <c r="Q38" s="60">
        <f t="shared" si="5"/>
        <v>6</v>
      </c>
      <c r="R38" s="60">
        <f t="shared" si="6"/>
        <v>60</v>
      </c>
      <c r="S38" s="58" t="str">
        <f t="shared" si="7"/>
        <v>M-6</v>
      </c>
      <c r="T38" s="61" t="str">
        <f t="shared" si="0"/>
        <v>III</v>
      </c>
      <c r="U38" s="61" t="str">
        <f t="shared" si="8"/>
        <v>Mejorable</v>
      </c>
      <c r="V38" s="129"/>
      <c r="W38" s="57" t="str">
        <f>VLOOKUP(H38,PELIGROS!A$2:G$445,6,0)</f>
        <v xml:space="preserve"> HIPOTERMIA</v>
      </c>
      <c r="X38" s="59"/>
      <c r="Y38" s="59"/>
      <c r="Z38" s="59"/>
      <c r="AA38" s="57"/>
      <c r="AB38" s="57" t="str">
        <f>VLOOKUP(H38,PELIGROS!A$2:G$445,7,0)</f>
        <v>N/A</v>
      </c>
      <c r="AC38" s="59" t="s">
        <v>1206</v>
      </c>
      <c r="AD38" s="89"/>
    </row>
    <row r="39" spans="1:30" ht="51">
      <c r="A39" s="138"/>
      <c r="B39" s="138"/>
      <c r="C39" s="89"/>
      <c r="D39" s="132"/>
      <c r="E39" s="135"/>
      <c r="F39" s="135"/>
      <c r="G39" s="57" t="str">
        <f>VLOOKUP(H39,PELIGROS!A$1:G$445,2,0)</f>
        <v>GASES Y VAPORES</v>
      </c>
      <c r="H39" s="58" t="s">
        <v>250</v>
      </c>
      <c r="I39" s="58" t="s">
        <v>1285</v>
      </c>
      <c r="J39" s="57" t="str">
        <f>VLOOKUP(H39,PELIGROS!A$2:G$445,3,0)</f>
        <v xml:space="preserve"> LESIONES EN LA PIEL, IRRITACIÓN EN VÍAS  RESPIRATORIAS, MUERTE</v>
      </c>
      <c r="K39" s="59" t="s">
        <v>1202</v>
      </c>
      <c r="L39" s="57" t="str">
        <f>VLOOKUP(H39,PELIGROS!A$2:G$445,4,0)</f>
        <v>Inspecciones planeadas e inspecciones no planeadas, procedimientos de programas de seguridad y salud en el trabajo</v>
      </c>
      <c r="M39" s="57" t="str">
        <f>VLOOKUP(H39,PELIGROS!A$2:G$445,5,0)</f>
        <v>EPP TAPABOCAS, CARETAS CON FILTROS</v>
      </c>
      <c r="N39" s="59">
        <v>2</v>
      </c>
      <c r="O39" s="60">
        <v>2</v>
      </c>
      <c r="P39" s="60">
        <v>25</v>
      </c>
      <c r="Q39" s="60">
        <f t="shared" si="5"/>
        <v>4</v>
      </c>
      <c r="R39" s="60">
        <f t="shared" si="6"/>
        <v>100</v>
      </c>
      <c r="S39" s="58" t="str">
        <f t="shared" si="7"/>
        <v>B-4</v>
      </c>
      <c r="T39" s="61" t="str">
        <f t="shared" si="0"/>
        <v>III</v>
      </c>
      <c r="U39" s="61" t="str">
        <f t="shared" si="8"/>
        <v>Mejorable</v>
      </c>
      <c r="V39" s="129"/>
      <c r="W39" s="57" t="str">
        <f>VLOOKUP(H39,PELIGROS!A$2:G$445,6,0)</f>
        <v xml:space="preserve"> MUERTE</v>
      </c>
      <c r="X39" s="59"/>
      <c r="Y39" s="59"/>
      <c r="Z39" s="59"/>
      <c r="AA39" s="57"/>
      <c r="AB39" s="57" t="str">
        <f>VLOOKUP(H39,PELIGROS!A$2:G$445,7,0)</f>
        <v>USO Y MANEJO ADECUADO DE E.P.P.</v>
      </c>
      <c r="AC39" s="129" t="s">
        <v>1207</v>
      </c>
      <c r="AD39" s="89"/>
    </row>
    <row r="40" spans="1:30" ht="51">
      <c r="A40" s="138"/>
      <c r="B40" s="138"/>
      <c r="C40" s="89"/>
      <c r="D40" s="132"/>
      <c r="E40" s="135"/>
      <c r="F40" s="135"/>
      <c r="G40" s="57" t="str">
        <f>VLOOKUP(H40,PELIGROS!A$1:G$445,2,0)</f>
        <v>LÍQUIDOS</v>
      </c>
      <c r="H40" s="58" t="s">
        <v>263</v>
      </c>
      <c r="I40" s="58" t="s">
        <v>1285</v>
      </c>
      <c r="J40" s="57" t="str">
        <f>VLOOKUP(H40,PELIGROS!A$2:G$445,3,0)</f>
        <v xml:space="preserve">  QUEMADURAS, IRRITACIONES, LESIONES PIEL, LESIONES OCULARES, IRRITACIÓN DE LAS MUCOSAS</v>
      </c>
      <c r="K40" s="59" t="s">
        <v>1202</v>
      </c>
      <c r="L40" s="57" t="str">
        <f>VLOOKUP(H40,PELIGROS!A$2:G$445,4,0)</f>
        <v>Inspecciones planeadas e inspecciones no planeadas, procedimientos de programas de seguridad y salud en el trabajo</v>
      </c>
      <c r="M40" s="57" t="str">
        <f>VLOOKUP(H40,PELIGROS!A$2:G$445,5,0)</f>
        <v>EPP TAPABOCAS, CARETAS CON FILTROS, GUANTES</v>
      </c>
      <c r="N40" s="59">
        <v>2</v>
      </c>
      <c r="O40" s="60">
        <v>1</v>
      </c>
      <c r="P40" s="60">
        <v>25</v>
      </c>
      <c r="Q40" s="60">
        <f t="shared" si="5"/>
        <v>2</v>
      </c>
      <c r="R40" s="60">
        <f t="shared" si="6"/>
        <v>50</v>
      </c>
      <c r="S40" s="58" t="str">
        <f t="shared" si="7"/>
        <v>B-2</v>
      </c>
      <c r="T40" s="61" t="str">
        <f t="shared" si="0"/>
        <v>III</v>
      </c>
      <c r="U40" s="61" t="str">
        <f t="shared" si="8"/>
        <v>Mejorable</v>
      </c>
      <c r="V40" s="129"/>
      <c r="W40" s="57" t="str">
        <f>VLOOKUP(H40,PELIGROS!A$2:G$445,6,0)</f>
        <v>LESIONES IRREVERSIBLES VÍAS RESPIRATORIAS</v>
      </c>
      <c r="X40" s="59"/>
      <c r="Y40" s="59"/>
      <c r="Z40" s="59"/>
      <c r="AA40" s="57"/>
      <c r="AB40" s="57" t="str">
        <f>VLOOKUP(H40,PELIGROS!A$2:G$445,7,0)</f>
        <v>USO Y MANEJO ADECUADO DE E.P.P.; MANEJO DE PRODUCTOS QUÍMICOS LÍQUIDOS</v>
      </c>
      <c r="AC40" s="129"/>
      <c r="AD40" s="89"/>
    </row>
    <row r="41" spans="1:30" ht="51">
      <c r="A41" s="138"/>
      <c r="B41" s="138"/>
      <c r="C41" s="89"/>
      <c r="D41" s="132"/>
      <c r="E41" s="135"/>
      <c r="F41" s="135"/>
      <c r="G41" s="57" t="str">
        <f>VLOOKUP(H41,PELIGROS!A$1:G$445,2,0)</f>
        <v>MATERIAL PARTICULADO</v>
      </c>
      <c r="H41" s="58" t="s">
        <v>269</v>
      </c>
      <c r="I41" s="58" t="s">
        <v>1285</v>
      </c>
      <c r="J41" s="57" t="str">
        <f>VLOOKUP(H41,PELIGROS!A$2:G$445,3,0)</f>
        <v>NEUMOCONIOSIS, BRONQUITIS, ASMA, SILICOSIS</v>
      </c>
      <c r="K41" s="59" t="s">
        <v>1202</v>
      </c>
      <c r="L41" s="57" t="str">
        <f>VLOOKUP(H41,PELIGROS!A$2:G$445,4,0)</f>
        <v>Inspecciones planeadas e inspecciones no planeadas, procedimientos de programas de seguridad y salud en el trabajo</v>
      </c>
      <c r="M41" s="57" t="str">
        <f>VLOOKUP(H41,PELIGROS!A$2:G$445,5,0)</f>
        <v>EPP MASCARILLAS Y FILTROS</v>
      </c>
      <c r="N41" s="59">
        <v>2</v>
      </c>
      <c r="O41" s="60">
        <v>1</v>
      </c>
      <c r="P41" s="60">
        <v>10</v>
      </c>
      <c r="Q41" s="60">
        <f t="shared" si="5"/>
        <v>2</v>
      </c>
      <c r="R41" s="60">
        <f t="shared" si="6"/>
        <v>20</v>
      </c>
      <c r="S41" s="58" t="str">
        <f t="shared" si="7"/>
        <v>B-2</v>
      </c>
      <c r="T41" s="61" t="str">
        <f t="shared" si="0"/>
        <v>IV</v>
      </c>
      <c r="U41" s="61" t="str">
        <f t="shared" si="8"/>
        <v>Aceptable</v>
      </c>
      <c r="V41" s="129"/>
      <c r="W41" s="57" t="str">
        <f>VLOOKUP(H41,PELIGROS!A$2:G$445,6,0)</f>
        <v>NEUMOCONIOSIS</v>
      </c>
      <c r="X41" s="59"/>
      <c r="Y41" s="59"/>
      <c r="Z41" s="59"/>
      <c r="AA41" s="57"/>
      <c r="AB41" s="57" t="str">
        <f>VLOOKUP(H41,PELIGROS!A$2:G$445,7,0)</f>
        <v>USO Y MANEJO DE LOS EPP</v>
      </c>
      <c r="AC41" s="129"/>
      <c r="AD41" s="89"/>
    </row>
    <row r="42" spans="1:30" ht="25.5">
      <c r="A42" s="138"/>
      <c r="B42" s="138"/>
      <c r="C42" s="89"/>
      <c r="D42" s="132"/>
      <c r="E42" s="135"/>
      <c r="F42" s="135"/>
      <c r="G42" s="57" t="str">
        <f>VLOOKUP(H42,PELIGROS!A$1:G$445,2,0)</f>
        <v>CONCENTRACIÓN EN ACTIVIDADES DE ALTO DESEMPEÑO MENTAL</v>
      </c>
      <c r="H42" s="58" t="s">
        <v>72</v>
      </c>
      <c r="I42" s="58" t="s">
        <v>1286</v>
      </c>
      <c r="J42" s="57" t="str">
        <f>VLOOKUP(H42,PELIGROS!A$2:G$445,3,0)</f>
        <v>ESTRÉS, CEFALEA, IRRITABILIDAD</v>
      </c>
      <c r="K42" s="59" t="s">
        <v>1202</v>
      </c>
      <c r="L42" s="57" t="str">
        <f>VLOOKUP(H42,PELIGROS!A$2:G$445,4,0)</f>
        <v>N/A</v>
      </c>
      <c r="M42" s="57" t="str">
        <f>VLOOKUP(H42,PELIGROS!A$2:G$445,5,0)</f>
        <v>PVE PSICOSOCIAL</v>
      </c>
      <c r="N42" s="59">
        <v>2</v>
      </c>
      <c r="O42" s="60">
        <v>3</v>
      </c>
      <c r="P42" s="60">
        <v>10</v>
      </c>
      <c r="Q42" s="60">
        <f t="shared" si="5"/>
        <v>6</v>
      </c>
      <c r="R42" s="60">
        <f t="shared" si="6"/>
        <v>60</v>
      </c>
      <c r="S42" s="58" t="str">
        <f t="shared" si="7"/>
        <v>M-6</v>
      </c>
      <c r="T42" s="61" t="str">
        <f t="shared" si="0"/>
        <v>III</v>
      </c>
      <c r="U42" s="61" t="str">
        <f t="shared" si="8"/>
        <v>Mejorable</v>
      </c>
      <c r="V42" s="129"/>
      <c r="W42" s="57" t="str">
        <f>VLOOKUP(H42,PELIGROS!A$2:G$445,6,0)</f>
        <v>ESTRÉS</v>
      </c>
      <c r="X42" s="59"/>
      <c r="Y42" s="59"/>
      <c r="Z42" s="59"/>
      <c r="AA42" s="57"/>
      <c r="AB42" s="57" t="str">
        <f>VLOOKUP(H42,PELIGROS!A$2:G$445,7,0)</f>
        <v>N/A</v>
      </c>
      <c r="AC42" s="129" t="s">
        <v>1208</v>
      </c>
      <c r="AD42" s="89"/>
    </row>
    <row r="43" spans="1:30" ht="42.75" customHeight="1">
      <c r="A43" s="138"/>
      <c r="B43" s="138"/>
      <c r="C43" s="89"/>
      <c r="D43" s="132"/>
      <c r="E43" s="135"/>
      <c r="F43" s="135"/>
      <c r="G43" s="57" t="str">
        <f>VLOOKUP(H43,PELIGROS!A$1:G$445,2,0)</f>
        <v>ATENCIÓN AL PÚBLICO</v>
      </c>
      <c r="H43" s="58" t="s">
        <v>448</v>
      </c>
      <c r="I43" s="58" t="s">
        <v>1286</v>
      </c>
      <c r="J43" s="57" t="str">
        <f>VLOOKUP(H43,PELIGROS!A$2:G$445,3,0)</f>
        <v>ESTRÉS, ENFERMEDADES DIGESTIVAS, IRRITABILIDAD, TRANSTORNOS DEL SUEÑO</v>
      </c>
      <c r="K43" s="59" t="s">
        <v>1202</v>
      </c>
      <c r="L43" s="57" t="str">
        <f>VLOOKUP(H43,PELIGROS!A$2:G$445,4,0)</f>
        <v>N/A</v>
      </c>
      <c r="M43" s="57" t="str">
        <f>VLOOKUP(H43,PELIGROS!A$2:G$445,5,0)</f>
        <v>PVE PSICOSOCIAL</v>
      </c>
      <c r="N43" s="59">
        <v>2</v>
      </c>
      <c r="O43" s="60">
        <v>1</v>
      </c>
      <c r="P43" s="60">
        <v>10</v>
      </c>
      <c r="Q43" s="60">
        <f t="shared" si="5"/>
        <v>2</v>
      </c>
      <c r="R43" s="60">
        <f t="shared" si="6"/>
        <v>20</v>
      </c>
      <c r="S43" s="58" t="str">
        <f t="shared" si="7"/>
        <v>B-2</v>
      </c>
      <c r="T43" s="61" t="str">
        <f t="shared" si="0"/>
        <v>IV</v>
      </c>
      <c r="U43" s="61" t="str">
        <f t="shared" si="8"/>
        <v>Aceptable</v>
      </c>
      <c r="V43" s="129"/>
      <c r="W43" s="57" t="str">
        <f>VLOOKUP(H43,PELIGROS!A$2:G$445,6,0)</f>
        <v>ESTRÉS</v>
      </c>
      <c r="X43" s="59"/>
      <c r="Y43" s="59"/>
      <c r="Z43" s="59"/>
      <c r="AA43" s="57"/>
      <c r="AB43" s="57" t="str">
        <f>VLOOKUP(H43,PELIGROS!A$2:G$445,7,0)</f>
        <v>RESOLUCIÓN DE CONFLICTOS; COMUNICACIÓN ASERTIVA; SERVICIO AL CLIENTE</v>
      </c>
      <c r="AC43" s="129"/>
      <c r="AD43" s="89"/>
    </row>
    <row r="44" spans="1:30" ht="15">
      <c r="A44" s="138"/>
      <c r="B44" s="138"/>
      <c r="C44" s="89"/>
      <c r="D44" s="132"/>
      <c r="E44" s="135"/>
      <c r="F44" s="135"/>
      <c r="G44" s="57" t="str">
        <f>VLOOKUP(H44,PELIGROS!A$1:G$445,2,0)</f>
        <v>NATURALEZA DE LA TAREA</v>
      </c>
      <c r="H44" s="58" t="s">
        <v>76</v>
      </c>
      <c r="I44" s="58" t="s">
        <v>1286</v>
      </c>
      <c r="J44" s="57" t="str">
        <f>VLOOKUP(H44,PELIGROS!A$2:G$445,3,0)</f>
        <v>ESTRÉS,  TRANSTORNOS DEL SUEÑO</v>
      </c>
      <c r="K44" s="59" t="s">
        <v>1202</v>
      </c>
      <c r="L44" s="57" t="str">
        <f>VLOOKUP(H44,PELIGROS!A$2:G$445,4,0)</f>
        <v>N/A</v>
      </c>
      <c r="M44" s="57" t="str">
        <f>VLOOKUP(H44,PELIGROS!A$2:G$445,5,0)</f>
        <v>PVE PSICOSOCIAL</v>
      </c>
      <c r="N44" s="59">
        <v>2</v>
      </c>
      <c r="O44" s="60">
        <v>3</v>
      </c>
      <c r="P44" s="60">
        <v>10</v>
      </c>
      <c r="Q44" s="60">
        <f t="shared" si="5"/>
        <v>6</v>
      </c>
      <c r="R44" s="60">
        <f t="shared" si="6"/>
        <v>60</v>
      </c>
      <c r="S44" s="58" t="str">
        <f t="shared" si="7"/>
        <v>M-6</v>
      </c>
      <c r="T44" s="61" t="str">
        <f t="shared" si="0"/>
        <v>III</v>
      </c>
      <c r="U44" s="61" t="str">
        <f t="shared" si="8"/>
        <v>Mejorable</v>
      </c>
      <c r="V44" s="129"/>
      <c r="W44" s="57" t="str">
        <f>VLOOKUP(H44,PELIGROS!A$2:G$445,6,0)</f>
        <v>ESTRÉS</v>
      </c>
      <c r="X44" s="59"/>
      <c r="Y44" s="59"/>
      <c r="Z44" s="59"/>
      <c r="AA44" s="57"/>
      <c r="AB44" s="57" t="str">
        <f>VLOOKUP(H44,PELIGROS!A$2:G$445,7,0)</f>
        <v>N/A</v>
      </c>
      <c r="AC44" s="129"/>
      <c r="AD44" s="89"/>
    </row>
    <row r="45" spans="1:30" ht="25.5">
      <c r="A45" s="138"/>
      <c r="B45" s="138"/>
      <c r="C45" s="89"/>
      <c r="D45" s="132"/>
      <c r="E45" s="135"/>
      <c r="F45" s="135"/>
      <c r="G45" s="57" t="str">
        <f>VLOOKUP(H45,PELIGROS!A$1:G$445,2,0)</f>
        <v>DESARROLLO DE LAS MISMAS FUNCIONES DURANTE UN LARGO PERÍODO DE TIEMPO</v>
      </c>
      <c r="H45" s="58" t="s">
        <v>455</v>
      </c>
      <c r="I45" s="58" t="s">
        <v>1286</v>
      </c>
      <c r="J45" s="57" t="str">
        <f>VLOOKUP(H45,PELIGROS!A$2:G$445,3,0)</f>
        <v>DEPRESIÓN, ESTRÉS</v>
      </c>
      <c r="K45" s="59" t="s">
        <v>1202</v>
      </c>
      <c r="L45" s="57" t="str">
        <f>VLOOKUP(H45,PELIGROS!A$2:G$445,4,0)</f>
        <v>N/A</v>
      </c>
      <c r="M45" s="57" t="str">
        <f>VLOOKUP(H45,PELIGROS!A$2:G$445,5,0)</f>
        <v>PVE PSICOSOCIAL</v>
      </c>
      <c r="N45" s="59">
        <v>2</v>
      </c>
      <c r="O45" s="60">
        <v>3</v>
      </c>
      <c r="P45" s="60">
        <v>10</v>
      </c>
      <c r="Q45" s="60">
        <f t="shared" si="5"/>
        <v>6</v>
      </c>
      <c r="R45" s="60">
        <f t="shared" si="6"/>
        <v>60</v>
      </c>
      <c r="S45" s="58" t="str">
        <f t="shared" si="7"/>
        <v>M-6</v>
      </c>
      <c r="T45" s="61" t="str">
        <f t="shared" si="0"/>
        <v>III</v>
      </c>
      <c r="U45" s="61" t="str">
        <f t="shared" si="8"/>
        <v>Mejorable</v>
      </c>
      <c r="V45" s="129"/>
      <c r="W45" s="57" t="str">
        <f>VLOOKUP(H45,PELIGROS!A$2:G$445,6,0)</f>
        <v>ESTRÉS</v>
      </c>
      <c r="X45" s="59"/>
      <c r="Y45" s="59"/>
      <c r="Z45" s="59"/>
      <c r="AA45" s="57"/>
      <c r="AB45" s="57" t="str">
        <f>VLOOKUP(H45,PELIGROS!A$2:G$445,7,0)</f>
        <v>N/A</v>
      </c>
      <c r="AC45" s="129"/>
      <c r="AD45" s="89"/>
    </row>
    <row r="46" spans="1:30" ht="51">
      <c r="A46" s="138"/>
      <c r="B46" s="138"/>
      <c r="C46" s="89"/>
      <c r="D46" s="132"/>
      <c r="E46" s="135"/>
      <c r="F46" s="135"/>
      <c r="G46" s="57" t="str">
        <f>VLOOKUP(H46,PELIGROS!A$1:G$445,2,0)</f>
        <v>Forzadas, Prolongadas</v>
      </c>
      <c r="H46" s="58" t="s">
        <v>40</v>
      </c>
      <c r="I46" s="58" t="s">
        <v>1287</v>
      </c>
      <c r="J46" s="57" t="str">
        <f>VLOOKUP(H46,PELIGROS!A$2:G$445,3,0)</f>
        <v xml:space="preserve">Lesiones osteomusculares, lesiones osteoarticulares
</v>
      </c>
      <c r="K46" s="59" t="s">
        <v>1209</v>
      </c>
      <c r="L46" s="57" t="str">
        <f>VLOOKUP(H46,PELIGROS!A$2:G$445,4,0)</f>
        <v>Inspecciones planeadas e inspecciones no planeadas, procedimientos de programas de seguridad y salud en el trabajo</v>
      </c>
      <c r="M46" s="57" t="str">
        <f>VLOOKUP(H46,PELIGROS!A$2:G$445,5,0)</f>
        <v>PVE Biomecánico, programa pausas activas, exámenes periódicos, recomendaciones, control de posturas</v>
      </c>
      <c r="N46" s="59">
        <v>2</v>
      </c>
      <c r="O46" s="60">
        <v>3</v>
      </c>
      <c r="P46" s="60">
        <v>10</v>
      </c>
      <c r="Q46" s="60">
        <f t="shared" si="5"/>
        <v>6</v>
      </c>
      <c r="R46" s="60">
        <f t="shared" si="6"/>
        <v>60</v>
      </c>
      <c r="S46" s="58" t="str">
        <f t="shared" si="7"/>
        <v>M-6</v>
      </c>
      <c r="T46" s="61" t="str">
        <f t="shared" si="0"/>
        <v>III</v>
      </c>
      <c r="U46" s="61" t="str">
        <f t="shared" si="8"/>
        <v>Mejorable</v>
      </c>
      <c r="V46" s="129"/>
      <c r="W46" s="57" t="str">
        <f>VLOOKUP(H46,PELIGROS!A$2:G$445,6,0)</f>
        <v>Enfermedades Osteomusculares</v>
      </c>
      <c r="X46" s="59"/>
      <c r="Y46" s="59"/>
      <c r="Z46" s="59"/>
      <c r="AA46" s="57"/>
      <c r="AB46" s="57" t="str">
        <f>VLOOKUP(H46,PELIGROS!A$2:G$445,7,0)</f>
        <v>Prevención en lesiones osteomusculares, líderes de pausas activas</v>
      </c>
      <c r="AC46" s="129" t="s">
        <v>1210</v>
      </c>
      <c r="AD46" s="89"/>
    </row>
    <row r="47" spans="1:30" ht="38.25">
      <c r="A47" s="138"/>
      <c r="B47" s="138"/>
      <c r="C47" s="89"/>
      <c r="D47" s="132"/>
      <c r="E47" s="135"/>
      <c r="F47" s="135"/>
      <c r="G47" s="57" t="str">
        <f>VLOOKUP(H47,PELIGROS!A$1:G$445,2,0)</f>
        <v>Higiene Muscular</v>
      </c>
      <c r="H47" s="58" t="s">
        <v>483</v>
      </c>
      <c r="I47" s="58" t="s">
        <v>1287</v>
      </c>
      <c r="J47" s="57" t="str">
        <f>VLOOKUP(H47,PELIGROS!A$2:G$445,3,0)</f>
        <v>Lesiones Musculoesqueléticas</v>
      </c>
      <c r="K47" s="59" t="s">
        <v>1209</v>
      </c>
      <c r="L47" s="57" t="str">
        <f>VLOOKUP(H47,PELIGROS!A$2:G$445,4,0)</f>
        <v>N/A</v>
      </c>
      <c r="M47" s="57" t="str">
        <f>VLOOKUP(H47,PELIGROS!A$2:G$445,5,0)</f>
        <v>N/A</v>
      </c>
      <c r="N47" s="59">
        <v>2</v>
      </c>
      <c r="O47" s="60">
        <v>3</v>
      </c>
      <c r="P47" s="60">
        <v>10</v>
      </c>
      <c r="Q47" s="60">
        <f t="shared" si="5"/>
        <v>6</v>
      </c>
      <c r="R47" s="60">
        <f t="shared" si="6"/>
        <v>60</v>
      </c>
      <c r="S47" s="58" t="str">
        <f t="shared" si="7"/>
        <v>M-6</v>
      </c>
      <c r="T47" s="61" t="str">
        <f t="shared" si="0"/>
        <v>III</v>
      </c>
      <c r="U47" s="61" t="str">
        <f t="shared" si="8"/>
        <v>Mejorable</v>
      </c>
      <c r="V47" s="129"/>
      <c r="W47" s="57" t="str">
        <f>VLOOKUP(H47,PELIGROS!A$2:G$445,6,0)</f>
        <v xml:space="preserve">Enfermedades Osteomusculares
</v>
      </c>
      <c r="X47" s="59"/>
      <c r="Y47" s="59"/>
      <c r="Z47" s="59"/>
      <c r="AA47" s="57"/>
      <c r="AB47" s="57" t="str">
        <f>VLOOKUP(H47,PELIGROS!A$2:G$445,7,0)</f>
        <v>Prevención en lesiones osteomusculares, líderes de pausas activas</v>
      </c>
      <c r="AC47" s="129"/>
      <c r="AD47" s="89"/>
    </row>
    <row r="48" spans="1:30" ht="69.75" customHeight="1">
      <c r="A48" s="138"/>
      <c r="B48" s="138"/>
      <c r="C48" s="89"/>
      <c r="D48" s="132"/>
      <c r="E48" s="135"/>
      <c r="F48" s="135"/>
      <c r="G48" s="57" t="str">
        <f>VLOOKUP(H48,PELIGROS!A$1:G$445,2,0)</f>
        <v>Atropellamiento, Envestir</v>
      </c>
      <c r="H48" s="58" t="s">
        <v>1187</v>
      </c>
      <c r="I48" s="58" t="s">
        <v>1288</v>
      </c>
      <c r="J48" s="57" t="str">
        <f>VLOOKUP(H48,PELIGROS!A$2:G$445,3,0)</f>
        <v>Lesiones, pérdidas materiales, muerte</v>
      </c>
      <c r="K48" s="59" t="s">
        <v>1202</v>
      </c>
      <c r="L48" s="57" t="str">
        <f>VLOOKUP(H48,PELIGROS!A$2:G$445,4,0)</f>
        <v>Inspecciones planeadas e inspecciones no planeadas, procedimientos de programas de seguridad y salud en el trabajo</v>
      </c>
      <c r="M48" s="57" t="str">
        <f>VLOOKUP(H48,PELIGROS!A$2:G$445,5,0)</f>
        <v>Programa de seguridad vial, señalización</v>
      </c>
      <c r="N48" s="59">
        <v>2</v>
      </c>
      <c r="O48" s="60">
        <v>2</v>
      </c>
      <c r="P48" s="60">
        <v>60</v>
      </c>
      <c r="Q48" s="60">
        <f t="shared" si="5"/>
        <v>4</v>
      </c>
      <c r="R48" s="60">
        <f t="shared" si="6"/>
        <v>240</v>
      </c>
      <c r="S48" s="58" t="str">
        <f t="shared" si="7"/>
        <v>B-4</v>
      </c>
      <c r="T48" s="61" t="str">
        <f t="shared" si="0"/>
        <v>II</v>
      </c>
      <c r="U48" s="61" t="str">
        <f t="shared" si="8"/>
        <v>No Aceptable o Aceptable Con Control Especifico</v>
      </c>
      <c r="V48" s="129"/>
      <c r="W48" s="57" t="str">
        <f>VLOOKUP(H48,PELIGROS!A$2:G$445,6,0)</f>
        <v>Muerte</v>
      </c>
      <c r="X48" s="59"/>
      <c r="Y48" s="59"/>
      <c r="Z48" s="59"/>
      <c r="AA48" s="57"/>
      <c r="AB48" s="57" t="str">
        <f>VLOOKUP(H48,PELIGROS!A$2:G$445,7,0)</f>
        <v>Seguridad vial y manejo defensivo, aseguramiento de áreas de trabajo</v>
      </c>
      <c r="AC48" s="59" t="s">
        <v>1211</v>
      </c>
      <c r="AD48" s="89"/>
    </row>
    <row r="49" spans="1:30" ht="63.75">
      <c r="A49" s="138"/>
      <c r="B49" s="138"/>
      <c r="C49" s="89"/>
      <c r="D49" s="132"/>
      <c r="E49" s="135"/>
      <c r="F49" s="135"/>
      <c r="G49" s="57" t="str">
        <f>VLOOKUP(H49,PELIGROS!A$1:G$445,2,0)</f>
        <v>Ingreso a pozos, Red de acueducto o excavaciones</v>
      </c>
      <c r="H49" s="58" t="s">
        <v>571</v>
      </c>
      <c r="I49" s="58" t="s">
        <v>1288</v>
      </c>
      <c r="J49" s="57" t="str">
        <f>VLOOKUP(H49,PELIGROS!A$2:G$445,3,0)</f>
        <v>Intoxicación, asfixicia, daños vías resiratorias, muerte</v>
      </c>
      <c r="K49" s="59" t="s">
        <v>1202</v>
      </c>
      <c r="L49" s="57" t="str">
        <f>VLOOKUP(H49,PELIGROS!A$2:G$445,4,0)</f>
        <v>Inspecciones planeadas e inspecciones no planeadas, procedimientos de programas de seguridad y salud en el trabajo</v>
      </c>
      <c r="M49" s="57" t="str">
        <f>VLOOKUP(H49,PELIGROS!A$2:G$445,5,0)</f>
        <v>E.P.P. Colectivos, Tripoide</v>
      </c>
      <c r="N49" s="59">
        <v>2</v>
      </c>
      <c r="O49" s="60">
        <v>1</v>
      </c>
      <c r="P49" s="60">
        <v>100</v>
      </c>
      <c r="Q49" s="60">
        <f t="shared" si="5"/>
        <v>2</v>
      </c>
      <c r="R49" s="60">
        <f t="shared" si="6"/>
        <v>200</v>
      </c>
      <c r="S49" s="58" t="str">
        <f t="shared" si="7"/>
        <v>B-2</v>
      </c>
      <c r="T49" s="61" t="str">
        <f t="shared" si="0"/>
        <v>II</v>
      </c>
      <c r="U49" s="61" t="str">
        <f t="shared" si="8"/>
        <v>No Aceptable o Aceptable Con Control Especifico</v>
      </c>
      <c r="V49" s="129"/>
      <c r="W49" s="57" t="str">
        <f>VLOOKUP(H49,PELIGROS!A$2:G$445,6,0)</f>
        <v>Muerte</v>
      </c>
      <c r="X49" s="59"/>
      <c r="Y49" s="59"/>
      <c r="Z49" s="59"/>
      <c r="AA49" s="57"/>
      <c r="AB49" s="57" t="str">
        <f>VLOOKUP(H49,PELIGROS!A$2:G$445,7,0)</f>
        <v>Trabajo seguro en espacios confinados y manejo de medidores de gases, diligenciamiento de permisos de trabajos, uso y manejo adecuado de E.P.P.</v>
      </c>
      <c r="AC49" s="59" t="s">
        <v>1212</v>
      </c>
      <c r="AD49" s="89"/>
    </row>
    <row r="50" spans="1:30" ht="84.75" customHeight="1">
      <c r="A50" s="138"/>
      <c r="B50" s="138"/>
      <c r="C50" s="89"/>
      <c r="D50" s="132"/>
      <c r="E50" s="135"/>
      <c r="F50" s="135"/>
      <c r="G50" s="57" t="str">
        <f>VLOOKUP(H50,PELIGROS!A$1:G$445,2,0)</f>
        <v>Atraco, golpiza, atentados y secuestrados</v>
      </c>
      <c r="H50" s="58" t="s">
        <v>57</v>
      </c>
      <c r="I50" s="58" t="s">
        <v>1288</v>
      </c>
      <c r="J50" s="57" t="str">
        <f>VLOOKUP(H50,PELIGROS!A$2:G$445,3,0)</f>
        <v>Estrés, golpes, Secuestros</v>
      </c>
      <c r="K50" s="59" t="s">
        <v>1202</v>
      </c>
      <c r="L50" s="57" t="str">
        <f>VLOOKUP(H50,PELIGROS!A$2:G$445,4,0)</f>
        <v>Inspecciones planeadas e inspecciones no planeadas, procedimientos de programas de seguridad y salud en el trabajo</v>
      </c>
      <c r="M50" s="57" t="str">
        <f>VLOOKUP(H50,PELIGROS!A$2:G$445,5,0)</f>
        <v xml:space="preserve">Uniformes Corporativos, Caquetas corporativas, Carnetización
</v>
      </c>
      <c r="N50" s="59">
        <v>2</v>
      </c>
      <c r="O50" s="60">
        <v>2</v>
      </c>
      <c r="P50" s="60">
        <v>60</v>
      </c>
      <c r="Q50" s="60">
        <f t="shared" si="5"/>
        <v>4</v>
      </c>
      <c r="R50" s="60">
        <f t="shared" si="6"/>
        <v>240</v>
      </c>
      <c r="S50" s="58" t="str">
        <f t="shared" si="7"/>
        <v>B-4</v>
      </c>
      <c r="T50" s="61" t="str">
        <f t="shared" si="0"/>
        <v>II</v>
      </c>
      <c r="U50" s="61" t="str">
        <f t="shared" si="8"/>
        <v>No Aceptable o Aceptable Con Control Especifico</v>
      </c>
      <c r="V50" s="129"/>
      <c r="W50" s="57" t="str">
        <f>VLOOKUP(H50,PELIGROS!A$2:G$445,6,0)</f>
        <v>Secuestros</v>
      </c>
      <c r="X50" s="59"/>
      <c r="Y50" s="59"/>
      <c r="Z50" s="59"/>
      <c r="AA50" s="57"/>
      <c r="AB50" s="57" t="str">
        <f>VLOOKUP(H50,PELIGROS!A$2:G$445,7,0)</f>
        <v>N/A</v>
      </c>
      <c r="AC50" s="59" t="s">
        <v>1213</v>
      </c>
      <c r="AD50" s="89"/>
    </row>
    <row r="51" spans="1:30" ht="60.75" customHeight="1">
      <c r="A51" s="138"/>
      <c r="B51" s="138"/>
      <c r="C51" s="89"/>
      <c r="D51" s="132"/>
      <c r="E51" s="135"/>
      <c r="F51" s="135"/>
      <c r="G51" s="57" t="str">
        <f>VLOOKUP(H51,PELIGROS!A$1:G$445,2,0)</f>
        <v>inmersión ( lluvias, crecientes de rios y quebradas, caidas desde tarabitas, puentes y medios de trasnporte)</v>
      </c>
      <c r="H51" s="58" t="s">
        <v>1188</v>
      </c>
      <c r="I51" s="58" t="s">
        <v>1288</v>
      </c>
      <c r="J51" s="57" t="str">
        <f>VLOOKUP(H51,PELIGROS!A$2:G$445,3,0)</f>
        <v>contusiones, laseraciones, afectaciones del sistema respiratorio</v>
      </c>
      <c r="K51" s="59" t="s">
        <v>1202</v>
      </c>
      <c r="L51" s="57" t="str">
        <f>VLOOKUP(H51,PELIGROS!A$2:G$445,4,0)</f>
        <v>Inspecciones planeadas e inspecciones no planeadas, procedimientos de programas de seguridad y salud en el trabajo</v>
      </c>
      <c r="M51" s="57" t="str">
        <f>VLOOKUP(H51,PELIGROS!A$2:G$445,5,0)</f>
        <v>E.P.P.</v>
      </c>
      <c r="N51" s="59">
        <v>2</v>
      </c>
      <c r="O51" s="60">
        <v>1</v>
      </c>
      <c r="P51" s="60">
        <v>100</v>
      </c>
      <c r="Q51" s="60">
        <f t="shared" si="5"/>
        <v>2</v>
      </c>
      <c r="R51" s="60">
        <f t="shared" si="6"/>
        <v>200</v>
      </c>
      <c r="S51" s="58" t="str">
        <f t="shared" si="7"/>
        <v>B-2</v>
      </c>
      <c r="T51" s="61" t="str">
        <f t="shared" si="0"/>
        <v>II</v>
      </c>
      <c r="U51" s="61" t="str">
        <f t="shared" si="8"/>
        <v>No Aceptable o Aceptable Con Control Especifico</v>
      </c>
      <c r="V51" s="129"/>
      <c r="W51" s="57" t="str">
        <f>VLOOKUP(H51,PELIGROS!A$2:G$445,6,0)</f>
        <v>muerte</v>
      </c>
      <c r="X51" s="59"/>
      <c r="Y51" s="59"/>
      <c r="Z51" s="59"/>
      <c r="AA51" s="57"/>
      <c r="AB51" s="57" t="str">
        <f>VLOOKUP(H51,PELIGROS!A$2:G$445,7,0)</f>
        <v>capacitación en salvamento acuatico y primer respondiente</v>
      </c>
      <c r="AC51" s="59" t="s">
        <v>1214</v>
      </c>
      <c r="AD51" s="89"/>
    </row>
    <row r="52" spans="1:30" ht="89.25">
      <c r="A52" s="138"/>
      <c r="B52" s="138"/>
      <c r="C52" s="89"/>
      <c r="D52" s="132"/>
      <c r="E52" s="135"/>
      <c r="F52" s="135"/>
      <c r="G52" s="57" t="str">
        <f>VLOOKUP(H52,PELIGROS!A$1:G$445,2,0)</f>
        <v>MANTENIMIENTO DE PUENTE GRUAS, LIMPIEZA DE CANALES, MANTENIMIENTO DE INSTALACIONES LOCATIVAS, MANTENIMIENTO Y REPARACIÓN DE POZOS</v>
      </c>
      <c r="H52" s="58" t="s">
        <v>624</v>
      </c>
      <c r="I52" s="58" t="s">
        <v>1288</v>
      </c>
      <c r="J52" s="57" t="str">
        <f>VLOOKUP(H52,PELIGROS!A$2:G$445,3,0)</f>
        <v>LESIONES, FRACTURAS, MUERTE</v>
      </c>
      <c r="K52" s="59" t="s">
        <v>1202</v>
      </c>
      <c r="L52" s="57" t="str">
        <f>VLOOKUP(H52,PELIGROS!A$2:G$445,4,0)</f>
        <v>Inspecciones planeadas e inspecciones no planeadas, procedimientos de programas de seguridad y salud en el trabajo</v>
      </c>
      <c r="M52" s="57" t="str">
        <f>VLOOKUP(H52,PELIGROS!A$2:G$445,5,0)</f>
        <v>EPP</v>
      </c>
      <c r="N52" s="59">
        <v>2</v>
      </c>
      <c r="O52" s="60">
        <v>1</v>
      </c>
      <c r="P52" s="60">
        <v>100</v>
      </c>
      <c r="Q52" s="60">
        <f t="shared" si="5"/>
        <v>2</v>
      </c>
      <c r="R52" s="60">
        <f t="shared" si="6"/>
        <v>200</v>
      </c>
      <c r="S52" s="58" t="str">
        <f t="shared" si="7"/>
        <v>B-2</v>
      </c>
      <c r="T52" s="61" t="str">
        <f t="shared" si="0"/>
        <v>II</v>
      </c>
      <c r="U52" s="61" t="str">
        <f t="shared" si="8"/>
        <v>No Aceptable o Aceptable Con Control Especifico</v>
      </c>
      <c r="V52" s="129"/>
      <c r="W52" s="57" t="str">
        <f>VLOOKUP(H52,PELIGROS!A$2:G$445,6,0)</f>
        <v>MUERTE</v>
      </c>
      <c r="X52" s="59"/>
      <c r="Y52" s="59"/>
      <c r="Z52" s="59"/>
      <c r="AA52" s="57"/>
      <c r="AB52" s="57" t="str">
        <f>VLOOKUP(H52,PELIGROS!A$2:G$445,7,0)</f>
        <v>CERTIFICACIÓN Y/O ENTRENAMIENTO EN TRABAJO SEGURO EN ALTURAS; DILGENCIAMIENTO DE PERMISO DE TRABAJO; USO Y MANEJO ADECUADO DE E.P.P.; ARME Y DESARME DE ANDAMIOS</v>
      </c>
      <c r="AC52" s="59" t="s">
        <v>32</v>
      </c>
      <c r="AD52" s="89"/>
    </row>
    <row r="53" spans="1:30" ht="51.75" thickBot="1">
      <c r="A53" s="138"/>
      <c r="B53" s="138"/>
      <c r="C53" s="90"/>
      <c r="D53" s="133"/>
      <c r="E53" s="136"/>
      <c r="F53" s="136"/>
      <c r="G53" s="62" t="str">
        <f>VLOOKUP(H53,PELIGROS!A$1:G$445,2,0)</f>
        <v>SISMOS, INCENDIOS, INUNDACIONES, TERREMOTOS, VENDAVALES, DERRUMBE</v>
      </c>
      <c r="H53" s="63" t="s">
        <v>62</v>
      </c>
      <c r="I53" s="63" t="s">
        <v>1289</v>
      </c>
      <c r="J53" s="62" t="str">
        <f>VLOOKUP(H53,PELIGROS!A$2:G$445,3,0)</f>
        <v>SISMOS, INCENDIOS, INUNDACIONES, TERREMOTOS, VENDAVALES</v>
      </c>
      <c r="K53" s="64" t="s">
        <v>1202</v>
      </c>
      <c r="L53" s="62" t="str">
        <f>VLOOKUP(H53,PELIGROS!A$2:G$445,4,0)</f>
        <v>Inspecciones planeadas e inspecciones no planeadas, procedimientos de programas de seguridad y salud en el trabajo</v>
      </c>
      <c r="M53" s="62" t="str">
        <f>VLOOKUP(H53,PELIGROS!A$2:G$445,5,0)</f>
        <v>BRIGADAS DE EMERGENCIAS</v>
      </c>
      <c r="N53" s="64">
        <v>2</v>
      </c>
      <c r="O53" s="65">
        <v>1</v>
      </c>
      <c r="P53" s="65">
        <v>100</v>
      </c>
      <c r="Q53" s="65">
        <f t="shared" si="5"/>
        <v>2</v>
      </c>
      <c r="R53" s="65">
        <f t="shared" si="6"/>
        <v>200</v>
      </c>
      <c r="S53" s="63" t="str">
        <f t="shared" si="7"/>
        <v>B-2</v>
      </c>
      <c r="T53" s="66" t="str">
        <f t="shared" si="0"/>
        <v>II</v>
      </c>
      <c r="U53" s="66" t="str">
        <f t="shared" si="8"/>
        <v>No Aceptable o Aceptable Con Control Especifico</v>
      </c>
      <c r="V53" s="130"/>
      <c r="W53" s="62" t="str">
        <f>VLOOKUP(H53,PELIGROS!A$2:G$445,6,0)</f>
        <v>MUERTE</v>
      </c>
      <c r="X53" s="64"/>
      <c r="Y53" s="64"/>
      <c r="Z53" s="64"/>
      <c r="AA53" s="62"/>
      <c r="AB53" s="62" t="str">
        <f>VLOOKUP(H53,PELIGROS!A$2:G$445,7,0)</f>
        <v>ENTRENAMIENTO DE LA BRIGADA; DIVULGACIÓN DE PLAN DE EMERGENCIA</v>
      </c>
      <c r="AC53" s="64" t="s">
        <v>1215</v>
      </c>
      <c r="AD53" s="90"/>
    </row>
    <row r="54" spans="1:30" ht="51">
      <c r="A54" s="138"/>
      <c r="B54" s="138"/>
      <c r="C54" s="119" t="s">
        <v>1174</v>
      </c>
      <c r="D54" s="122" t="s">
        <v>1175</v>
      </c>
      <c r="E54" s="125" t="s">
        <v>1026</v>
      </c>
      <c r="F54" s="125" t="s">
        <v>1201</v>
      </c>
      <c r="G54" s="49" t="str">
        <f>VLOOKUP(H54,PELIGROS!A$1:G$445,2,0)</f>
        <v>Bacteria</v>
      </c>
      <c r="H54" s="25" t="s">
        <v>108</v>
      </c>
      <c r="I54" s="25" t="s">
        <v>1283</v>
      </c>
      <c r="J54" s="49" t="str">
        <f>VLOOKUP(H54,PELIGROS!A$2:G$445,3,0)</f>
        <v>Infecciones producidas por Bacterianas</v>
      </c>
      <c r="K54" s="50" t="s">
        <v>1202</v>
      </c>
      <c r="L54" s="49" t="str">
        <f>VLOOKUP(H54,PELIGROS!A$2:G$445,4,0)</f>
        <v>Inspecciones planeadas e inspecciones no planeadas, procedimientos de programas de seguridad y salud en el trabajo</v>
      </c>
      <c r="M54" s="49" t="str">
        <f>VLOOKUP(H54,PELIGROS!A$2:G$445,5,0)</f>
        <v>Programa de vacunación, bota pantalon, overol, guantes, tapabocas, mascarillas con filtos</v>
      </c>
      <c r="N54" s="50">
        <v>2</v>
      </c>
      <c r="O54" s="51">
        <v>2</v>
      </c>
      <c r="P54" s="51">
        <v>25</v>
      </c>
      <c r="Q54" s="51">
        <f>N54*O54</f>
        <v>4</v>
      </c>
      <c r="R54" s="51">
        <f>P54*Q54</f>
        <v>100</v>
      </c>
      <c r="S54" s="25" t="str">
        <f>IF(Q54=40,"MA-40",IF(Q54=30,"MA-30",IF(Q54=20,"A-20",IF(Q54=10,"A-10",IF(Q54=24,"MA-24",IF(Q54=18,"A-18",IF(Q54=12,"A-12",IF(Q54=6,"M-6",IF(Q54=8,"M-8",IF(Q54=6,"M-6",IF(Q54=4,"B-4",IF(Q54=2,"B-2",))))))))))))</f>
        <v>B-4</v>
      </c>
      <c r="T54" s="67" t="str">
        <f t="shared" si="0"/>
        <v>III</v>
      </c>
      <c r="U54" s="67" t="str">
        <f>IF(T54=0,"",IF(T54="IV","Aceptable",IF(T54="III","Mejorable",IF(T54="II","No Aceptable o Aceptable Con Control Especifico",IF(T54="I","No Aceptable","")))))</f>
        <v>Mejorable</v>
      </c>
      <c r="V54" s="99">
        <v>1</v>
      </c>
      <c r="W54" s="49" t="str">
        <f>VLOOKUP(H54,PELIGROS!A$2:G$445,6,0)</f>
        <v xml:space="preserve">Enfermedades Infectocontagiosas
</v>
      </c>
      <c r="X54" s="50"/>
      <c r="Y54" s="50"/>
      <c r="Z54" s="50"/>
      <c r="AA54" s="49"/>
      <c r="AB54" s="49" t="str">
        <f>VLOOKUP(H54,PELIGROS!A$2:G$445,7,0)</f>
        <v xml:space="preserve">Riesgo Biológico, Autocuidado y/o Uso y manejo adecuado de E.P.P.
</v>
      </c>
      <c r="AC54" s="99" t="s">
        <v>1218</v>
      </c>
      <c r="AD54" s="119" t="s">
        <v>1204</v>
      </c>
    </row>
    <row r="55" spans="1:30" ht="51">
      <c r="A55" s="138"/>
      <c r="B55" s="138"/>
      <c r="C55" s="120"/>
      <c r="D55" s="123"/>
      <c r="E55" s="126"/>
      <c r="F55" s="126"/>
      <c r="G55" s="14" t="str">
        <f>VLOOKUP(H55,PELIGROS!A$1:G$445,2,0)</f>
        <v>Virus</v>
      </c>
      <c r="H55" s="26" t="s">
        <v>120</v>
      </c>
      <c r="I55" s="26" t="s">
        <v>1283</v>
      </c>
      <c r="J55" s="14" t="str">
        <f>VLOOKUP(H55,PELIGROS!A$2:G$445,3,0)</f>
        <v>Infecciones Virales</v>
      </c>
      <c r="K55" s="15" t="s">
        <v>1202</v>
      </c>
      <c r="L55" s="14" t="str">
        <f>VLOOKUP(H55,PELIGROS!A$2:G$445,4,0)</f>
        <v>Inspecciones planeadas e inspecciones no planeadas, procedimientos de programas de seguridad y salud en el trabajo</v>
      </c>
      <c r="M55" s="14" t="str">
        <f>VLOOKUP(H55,PELIGROS!A$2:G$445,5,0)</f>
        <v>Programa de vacunación, bota pantalon, overol, guantes, tapabocas, mascarillas con filtos</v>
      </c>
      <c r="N55" s="15">
        <v>2</v>
      </c>
      <c r="O55" s="16">
        <v>2</v>
      </c>
      <c r="P55" s="16">
        <v>25</v>
      </c>
      <c r="Q55" s="16">
        <f t="shared" ref="Q55:Q79" si="9">N55*O55</f>
        <v>4</v>
      </c>
      <c r="R55" s="16">
        <f t="shared" ref="R55:R79" si="10">P55*Q55</f>
        <v>100</v>
      </c>
      <c r="S55" s="26" t="str">
        <f t="shared" ref="S55:S79" si="11">IF(Q55=40,"MA-40",IF(Q55=30,"MA-30",IF(Q55=20,"A-20",IF(Q55=10,"A-10",IF(Q55=24,"MA-24",IF(Q55=18,"A-18",IF(Q55=12,"A-12",IF(Q55=6,"M-6",IF(Q55=8,"M-8",IF(Q55=6,"M-6",IF(Q55=4,"B-4",IF(Q55=2,"B-2",))))))))))))</f>
        <v>B-4</v>
      </c>
      <c r="T55" s="68" t="str">
        <f t="shared" si="0"/>
        <v>III</v>
      </c>
      <c r="U55" s="68" t="str">
        <f t="shared" ref="U55:U79" si="12">IF(T55=0,"",IF(T55="IV","Aceptable",IF(T55="III","Mejorable",IF(T55="II","No Aceptable o Aceptable Con Control Especifico",IF(T55="I","No Aceptable","")))))</f>
        <v>Mejorable</v>
      </c>
      <c r="V55" s="100"/>
      <c r="W55" s="14" t="str">
        <f>VLOOKUP(H55,PELIGROS!A$2:G$445,6,0)</f>
        <v xml:space="preserve">Enfermedades Infectocontagiosas
</v>
      </c>
      <c r="X55" s="15"/>
      <c r="Y55" s="15"/>
      <c r="Z55" s="15"/>
      <c r="AA55" s="14"/>
      <c r="AB55" s="14" t="str">
        <f>VLOOKUP(H55,PELIGROS!A$2:G$445,7,0)</f>
        <v xml:space="preserve">Riesgo Biológico, Autocuidado y/o Uso y manejo adecuado de E.P.P.
</v>
      </c>
      <c r="AC55" s="100"/>
      <c r="AD55" s="120"/>
    </row>
    <row r="56" spans="1:30" ht="51">
      <c r="A56" s="138"/>
      <c r="B56" s="138"/>
      <c r="C56" s="120"/>
      <c r="D56" s="123"/>
      <c r="E56" s="126"/>
      <c r="F56" s="126"/>
      <c r="G56" s="14" t="str">
        <f>VLOOKUP(H56,PELIGROS!A$1:G$445,2,0)</f>
        <v>INFRAROJA, ULTRAVIOLETA, VISIBLE, RADIOFRECUENCIA, MICROONDAS, LASER</v>
      </c>
      <c r="H56" s="26" t="s">
        <v>67</v>
      </c>
      <c r="I56" s="26" t="s">
        <v>1283</v>
      </c>
      <c r="J56" s="14" t="str">
        <f>VLOOKUP(H56,PELIGROS!A$2:G$445,3,0)</f>
        <v>CÁNCER, LESIONES DÉRMICAS Y OCULARES</v>
      </c>
      <c r="K56" s="15" t="s">
        <v>1202</v>
      </c>
      <c r="L56" s="14" t="str">
        <f>VLOOKUP(H56,PELIGROS!A$2:G$445,4,0)</f>
        <v>Inspecciones planeadas e inspecciones no planeadas, procedimientos de programas de seguridad y salud en el trabajo</v>
      </c>
      <c r="M56" s="14" t="str">
        <f>VLOOKUP(H56,PELIGROS!A$2:G$445,5,0)</f>
        <v>PROGRAMA BLOQUEADOR SOLAR</v>
      </c>
      <c r="N56" s="15">
        <v>2</v>
      </c>
      <c r="O56" s="16">
        <v>3</v>
      </c>
      <c r="P56" s="16">
        <v>10</v>
      </c>
      <c r="Q56" s="16">
        <f t="shared" si="9"/>
        <v>6</v>
      </c>
      <c r="R56" s="16">
        <f t="shared" si="10"/>
        <v>60</v>
      </c>
      <c r="S56" s="26" t="str">
        <f t="shared" si="11"/>
        <v>M-6</v>
      </c>
      <c r="T56" s="68" t="str">
        <f t="shared" si="0"/>
        <v>III</v>
      </c>
      <c r="U56" s="68" t="str">
        <f t="shared" si="12"/>
        <v>Mejorable</v>
      </c>
      <c r="V56" s="100"/>
      <c r="W56" s="14" t="str">
        <f>VLOOKUP(H56,PELIGROS!A$2:G$445,6,0)</f>
        <v>CÁNCER</v>
      </c>
      <c r="X56" s="15"/>
      <c r="Y56" s="15"/>
      <c r="Z56" s="15"/>
      <c r="AA56" s="14"/>
      <c r="AB56" s="14" t="str">
        <f>VLOOKUP(H56,PELIGROS!A$2:G$445,7,0)</f>
        <v>N/A</v>
      </c>
      <c r="AC56" s="15" t="s">
        <v>1205</v>
      </c>
      <c r="AD56" s="120"/>
    </row>
    <row r="57" spans="1:30" ht="51">
      <c r="A57" s="138"/>
      <c r="B57" s="138"/>
      <c r="C57" s="120"/>
      <c r="D57" s="123"/>
      <c r="E57" s="126"/>
      <c r="F57" s="126"/>
      <c r="G57" s="14" t="str">
        <f>VLOOKUP(H57,PELIGROS!A$1:G$445,2,0)</f>
        <v>MAQUINARIA O EQUIPO</v>
      </c>
      <c r="H57" s="26" t="s">
        <v>164</v>
      </c>
      <c r="I57" s="26" t="s">
        <v>1284</v>
      </c>
      <c r="J57" s="14" t="str">
        <f>VLOOKUP(H57,PELIGROS!A$2:G$445,3,0)</f>
        <v>SORDERA, ESTRÉS, HIPOACUSIA, CEFALA,IRRITABILIDAD</v>
      </c>
      <c r="K57" s="15" t="s">
        <v>1202</v>
      </c>
      <c r="L57" s="14" t="str">
        <f>VLOOKUP(H57,PELIGROS!A$2:G$445,4,0)</f>
        <v>Inspecciones planeadas e inspecciones no planeadas, procedimientos de programas de seguridad y salud en el trabajo</v>
      </c>
      <c r="M57" s="14" t="str">
        <f>VLOOKUP(H57,PELIGROS!A$2:G$445,5,0)</f>
        <v>PVE RUIDO</v>
      </c>
      <c r="N57" s="15">
        <v>2</v>
      </c>
      <c r="O57" s="16">
        <v>3</v>
      </c>
      <c r="P57" s="16">
        <v>10</v>
      </c>
      <c r="Q57" s="16">
        <f t="shared" si="9"/>
        <v>6</v>
      </c>
      <c r="R57" s="16">
        <f t="shared" si="10"/>
        <v>60</v>
      </c>
      <c r="S57" s="26" t="str">
        <f t="shared" si="11"/>
        <v>M-6</v>
      </c>
      <c r="T57" s="68" t="str">
        <f t="shared" si="0"/>
        <v>III</v>
      </c>
      <c r="U57" s="68" t="str">
        <f t="shared" si="12"/>
        <v>Mejorable</v>
      </c>
      <c r="V57" s="100"/>
      <c r="W57" s="14" t="str">
        <f>VLOOKUP(H57,PELIGROS!A$2:G$445,6,0)</f>
        <v>SORDERA</v>
      </c>
      <c r="X57" s="15"/>
      <c r="Y57" s="15"/>
      <c r="Z57" s="15"/>
      <c r="AA57" s="14"/>
      <c r="AB57" s="14" t="str">
        <f>VLOOKUP(H57,PELIGROS!A$2:G$445,7,0)</f>
        <v>USO DE EPP</v>
      </c>
      <c r="AC57" s="15" t="s">
        <v>1219</v>
      </c>
      <c r="AD57" s="120"/>
    </row>
    <row r="58" spans="1:30" ht="51">
      <c r="A58" s="138"/>
      <c r="B58" s="138"/>
      <c r="C58" s="120"/>
      <c r="D58" s="123"/>
      <c r="E58" s="126"/>
      <c r="F58" s="126"/>
      <c r="G58" s="14" t="str">
        <f>VLOOKUP(H58,PELIGROS!A$1:G$445,2,0)</f>
        <v>ENERGÍA TÉRMICA, CAMBIO DE TEMPERATURA DURANTE LOS RECORRIDOS</v>
      </c>
      <c r="H58" s="26" t="s">
        <v>174</v>
      </c>
      <c r="I58" s="26" t="s">
        <v>1284</v>
      </c>
      <c r="J58" s="14" t="str">
        <f>VLOOKUP(H58,PELIGROS!A$2:G$445,3,0)</f>
        <v xml:space="preserve"> HIPOTERMIA</v>
      </c>
      <c r="K58" s="15" t="s">
        <v>1202</v>
      </c>
      <c r="L58" s="14" t="str">
        <f>VLOOKUP(H58,PELIGROS!A$2:G$445,4,0)</f>
        <v>Inspecciones planeadas e inspecciones no planeadas, procedimientos de programas de seguridad y salud en el trabajo</v>
      </c>
      <c r="M58" s="14" t="str">
        <f>VLOOKUP(H58,PELIGROS!A$2:G$445,5,0)</f>
        <v>EPP OVEROLES TERMICOS</v>
      </c>
      <c r="N58" s="15">
        <v>2</v>
      </c>
      <c r="O58" s="16">
        <v>3</v>
      </c>
      <c r="P58" s="16">
        <v>10</v>
      </c>
      <c r="Q58" s="16">
        <f t="shared" si="9"/>
        <v>6</v>
      </c>
      <c r="R58" s="16">
        <f t="shared" si="10"/>
        <v>60</v>
      </c>
      <c r="S58" s="26" t="str">
        <f t="shared" si="11"/>
        <v>M-6</v>
      </c>
      <c r="T58" s="68" t="str">
        <f t="shared" si="0"/>
        <v>III</v>
      </c>
      <c r="U58" s="68" t="str">
        <f t="shared" si="12"/>
        <v>Mejorable</v>
      </c>
      <c r="V58" s="100"/>
      <c r="W58" s="14" t="str">
        <f>VLOOKUP(H58,PELIGROS!A$2:G$445,6,0)</f>
        <v xml:space="preserve"> HIPOTERMIA</v>
      </c>
      <c r="X58" s="15"/>
      <c r="Y58" s="15"/>
      <c r="Z58" s="15"/>
      <c r="AA58" s="14"/>
      <c r="AB58" s="14" t="str">
        <f>VLOOKUP(H58,PELIGROS!A$2:G$445,7,0)</f>
        <v>N/A</v>
      </c>
      <c r="AC58" s="15" t="s">
        <v>1206</v>
      </c>
      <c r="AD58" s="120"/>
    </row>
    <row r="59" spans="1:30" ht="63.75">
      <c r="A59" s="138"/>
      <c r="B59" s="138"/>
      <c r="C59" s="120"/>
      <c r="D59" s="123"/>
      <c r="E59" s="126"/>
      <c r="F59" s="126"/>
      <c r="G59" s="14" t="str">
        <f>VLOOKUP(H59,PELIGROS!A$1:G$445,2,0)</f>
        <v xml:space="preserve">MALA DISTRIBUCIÓN DE PRODUCTOS </v>
      </c>
      <c r="H59" s="26" t="s">
        <v>244</v>
      </c>
      <c r="I59" s="26" t="s">
        <v>1285</v>
      </c>
      <c r="J59" s="14" t="str">
        <f>VLOOKUP(H59,PELIGROS!A$2:G$445,3,0)</f>
        <v xml:space="preserve">INCENDIO, EXPLOSIÓN, QUEMADURAS, LESIONES DÉRMICAS, LESIONES EN VÍAS RESPIRATORIAS,INTOXICACIÓN,  NÁUSEAS, VÓMITOS, IRRITACIÓN CONJUNTIVA </v>
      </c>
      <c r="K59" s="15" t="s">
        <v>1202</v>
      </c>
      <c r="L59" s="14" t="str">
        <f>VLOOKUP(H59,PELIGROS!A$2:G$445,4,0)</f>
        <v>Inspecciones planeadas e inspecciones no planeadas, procedimientos de programas de seguridad y salud en el trabajo</v>
      </c>
      <c r="M59" s="14" t="str">
        <f>VLOOKUP(H59,PELIGROS!A$2:G$445,5,0)</f>
        <v xml:space="preserve">NO OBSERVADO </v>
      </c>
      <c r="N59" s="15">
        <v>2</v>
      </c>
      <c r="O59" s="16">
        <v>2</v>
      </c>
      <c r="P59" s="16">
        <v>25</v>
      </c>
      <c r="Q59" s="16">
        <f t="shared" si="9"/>
        <v>4</v>
      </c>
      <c r="R59" s="16">
        <f t="shared" si="10"/>
        <v>100</v>
      </c>
      <c r="S59" s="26" t="str">
        <f t="shared" si="11"/>
        <v>B-4</v>
      </c>
      <c r="T59" s="68" t="str">
        <f t="shared" si="0"/>
        <v>III</v>
      </c>
      <c r="U59" s="68" t="str">
        <f t="shared" si="12"/>
        <v>Mejorable</v>
      </c>
      <c r="V59" s="100"/>
      <c r="W59" s="14" t="str">
        <f>VLOOKUP(H59,PELIGROS!A$2:G$445,6,0)</f>
        <v>EXPLOSIÓN</v>
      </c>
      <c r="X59" s="15"/>
      <c r="Y59" s="15"/>
      <c r="Z59" s="15"/>
      <c r="AA59" s="14"/>
      <c r="AB59" s="14" t="str">
        <f>VLOOKUP(H59,PELIGROS!A$2:G$445,7,0)</f>
        <v>USO Y MANEJO ADECUADO DE E.P.P.; PROTOCOLO DE MANEJO DE PRODUCTOS QUÍMICOS; MANEJO DE KIT DE DERRAMES POR PRODUCTOS QUÍMICOS</v>
      </c>
      <c r="AC59" s="100" t="s">
        <v>1207</v>
      </c>
      <c r="AD59" s="120"/>
    </row>
    <row r="60" spans="1:30" ht="51">
      <c r="A60" s="138"/>
      <c r="B60" s="138"/>
      <c r="C60" s="120"/>
      <c r="D60" s="123"/>
      <c r="E60" s="126"/>
      <c r="F60" s="126"/>
      <c r="G60" s="14" t="str">
        <f>VLOOKUP(H60,PELIGROS!A$1:G$445,2,0)</f>
        <v>GASES Y VAPORES</v>
      </c>
      <c r="H60" s="26" t="s">
        <v>250</v>
      </c>
      <c r="I60" s="26" t="s">
        <v>1285</v>
      </c>
      <c r="J60" s="14" t="str">
        <f>VLOOKUP(H60,PELIGROS!A$2:G$445,3,0)</f>
        <v xml:space="preserve"> LESIONES EN LA PIEL, IRRITACIÓN EN VÍAS  RESPIRATORIAS, MUERTE</v>
      </c>
      <c r="K60" s="15" t="s">
        <v>1202</v>
      </c>
      <c r="L60" s="14" t="str">
        <f>VLOOKUP(H60,PELIGROS!A$2:G$445,4,0)</f>
        <v>Inspecciones planeadas e inspecciones no planeadas, procedimientos de programas de seguridad y salud en el trabajo</v>
      </c>
      <c r="M60" s="14" t="str">
        <f>VLOOKUP(H60,PELIGROS!A$2:G$445,5,0)</f>
        <v>EPP TAPABOCAS, CARETAS CON FILTROS</v>
      </c>
      <c r="N60" s="15">
        <v>2</v>
      </c>
      <c r="O60" s="16">
        <v>2</v>
      </c>
      <c r="P60" s="16">
        <v>25</v>
      </c>
      <c r="Q60" s="16">
        <f t="shared" si="9"/>
        <v>4</v>
      </c>
      <c r="R60" s="16">
        <f t="shared" si="10"/>
        <v>100</v>
      </c>
      <c r="S60" s="26" t="str">
        <f t="shared" si="11"/>
        <v>B-4</v>
      </c>
      <c r="T60" s="68" t="str">
        <f t="shared" si="0"/>
        <v>III</v>
      </c>
      <c r="U60" s="68" t="str">
        <f t="shared" si="12"/>
        <v>Mejorable</v>
      </c>
      <c r="V60" s="100"/>
      <c r="W60" s="14" t="str">
        <f>VLOOKUP(H60,PELIGROS!A$2:G$445,6,0)</f>
        <v xml:space="preserve"> MUERTE</v>
      </c>
      <c r="X60" s="15"/>
      <c r="Y60" s="15"/>
      <c r="Z60" s="15"/>
      <c r="AA60" s="14"/>
      <c r="AB60" s="14" t="str">
        <f>VLOOKUP(H60,PELIGROS!A$2:G$445,7,0)</f>
        <v>USO Y MANEJO ADECUADO DE E.P.P.</v>
      </c>
      <c r="AC60" s="100"/>
      <c r="AD60" s="120"/>
    </row>
    <row r="61" spans="1:30" ht="51">
      <c r="A61" s="138"/>
      <c r="B61" s="138"/>
      <c r="C61" s="120"/>
      <c r="D61" s="123"/>
      <c r="E61" s="126"/>
      <c r="F61" s="126"/>
      <c r="G61" s="14" t="str">
        <f>VLOOKUP(H61,PELIGROS!A$1:G$445,2,0)</f>
        <v>LÍQUIDOS</v>
      </c>
      <c r="H61" s="26" t="s">
        <v>263</v>
      </c>
      <c r="I61" s="26" t="s">
        <v>1285</v>
      </c>
      <c r="J61" s="14" t="str">
        <f>VLOOKUP(H61,PELIGROS!A$2:G$445,3,0)</f>
        <v xml:space="preserve">  QUEMADURAS, IRRITACIONES, LESIONES PIEL, LESIONES OCULARES, IRRITACIÓN DE LAS MUCOSAS</v>
      </c>
      <c r="K61" s="15" t="s">
        <v>1202</v>
      </c>
      <c r="L61" s="14" t="str">
        <f>VLOOKUP(H61,PELIGROS!A$2:G$445,4,0)</f>
        <v>Inspecciones planeadas e inspecciones no planeadas, procedimientos de programas de seguridad y salud en el trabajo</v>
      </c>
      <c r="M61" s="14" t="str">
        <f>VLOOKUP(H61,PELIGROS!A$2:G$445,5,0)</f>
        <v>EPP TAPABOCAS, CARETAS CON FILTROS, GUANTES</v>
      </c>
      <c r="N61" s="15">
        <v>2</v>
      </c>
      <c r="O61" s="16">
        <v>2</v>
      </c>
      <c r="P61" s="16">
        <v>25</v>
      </c>
      <c r="Q61" s="16">
        <f t="shared" si="9"/>
        <v>4</v>
      </c>
      <c r="R61" s="16">
        <f t="shared" si="10"/>
        <v>100</v>
      </c>
      <c r="S61" s="26" t="str">
        <f t="shared" si="11"/>
        <v>B-4</v>
      </c>
      <c r="T61" s="68" t="str">
        <f t="shared" si="0"/>
        <v>III</v>
      </c>
      <c r="U61" s="68" t="str">
        <f t="shared" si="12"/>
        <v>Mejorable</v>
      </c>
      <c r="V61" s="100"/>
      <c r="W61" s="14" t="str">
        <f>VLOOKUP(H61,PELIGROS!A$2:G$445,6,0)</f>
        <v>LESIONES IRREVERSIBLES VÍAS RESPIRATORIAS</v>
      </c>
      <c r="X61" s="15"/>
      <c r="Y61" s="15"/>
      <c r="Z61" s="15"/>
      <c r="AA61" s="14"/>
      <c r="AB61" s="14" t="str">
        <f>VLOOKUP(H61,PELIGROS!A$2:G$445,7,0)</f>
        <v>USO Y MANEJO ADECUADO DE E.P.P.; MANEJO DE PRODUCTOS QUÍMICOS LÍQUIDOS</v>
      </c>
      <c r="AC61" s="100"/>
      <c r="AD61" s="120"/>
    </row>
    <row r="62" spans="1:30" ht="69.75" customHeight="1">
      <c r="A62" s="138"/>
      <c r="B62" s="138"/>
      <c r="C62" s="120"/>
      <c r="D62" s="123"/>
      <c r="E62" s="126"/>
      <c r="F62" s="126"/>
      <c r="G62" s="14" t="str">
        <f>VLOOKUP(H62,PELIGROS!A$1:G$445,2,0)</f>
        <v>DESARROLLO DE LAS MISMAS FUNCIONES DURANTE UN LARGO PERÍODO DE TIEMPO</v>
      </c>
      <c r="H62" s="26" t="s">
        <v>455</v>
      </c>
      <c r="I62" s="26" t="s">
        <v>1286</v>
      </c>
      <c r="J62" s="14" t="str">
        <f>VLOOKUP(H62,PELIGROS!A$2:G$445,3,0)</f>
        <v>DEPRESIÓN, ESTRÉS</v>
      </c>
      <c r="K62" s="15" t="s">
        <v>1202</v>
      </c>
      <c r="L62" s="14" t="str">
        <f>VLOOKUP(H62,PELIGROS!A$2:G$445,4,0)</f>
        <v>N/A</v>
      </c>
      <c r="M62" s="14" t="str">
        <f>VLOOKUP(H62,PELIGROS!A$2:G$445,5,0)</f>
        <v>PVE PSICOSOCIAL</v>
      </c>
      <c r="N62" s="15">
        <v>2</v>
      </c>
      <c r="O62" s="16">
        <v>3</v>
      </c>
      <c r="P62" s="16">
        <v>10</v>
      </c>
      <c r="Q62" s="16">
        <f t="shared" si="9"/>
        <v>6</v>
      </c>
      <c r="R62" s="16">
        <f t="shared" si="10"/>
        <v>60</v>
      </c>
      <c r="S62" s="26" t="str">
        <f t="shared" si="11"/>
        <v>M-6</v>
      </c>
      <c r="T62" s="68" t="str">
        <f t="shared" si="0"/>
        <v>III</v>
      </c>
      <c r="U62" s="68" t="str">
        <f t="shared" si="12"/>
        <v>Mejorable</v>
      </c>
      <c r="V62" s="100"/>
      <c r="W62" s="14" t="str">
        <f>VLOOKUP(H62,PELIGROS!A$2:G$445,6,0)</f>
        <v>ESTRÉS</v>
      </c>
      <c r="X62" s="15"/>
      <c r="Y62" s="15"/>
      <c r="Z62" s="15"/>
      <c r="AA62" s="14"/>
      <c r="AB62" s="14" t="str">
        <f>VLOOKUP(H62,PELIGROS!A$2:G$445,7,0)</f>
        <v>N/A</v>
      </c>
      <c r="AC62" s="15" t="s">
        <v>1208</v>
      </c>
      <c r="AD62" s="120"/>
    </row>
    <row r="63" spans="1:30" ht="51">
      <c r="A63" s="138"/>
      <c r="B63" s="138"/>
      <c r="C63" s="120"/>
      <c r="D63" s="123"/>
      <c r="E63" s="126"/>
      <c r="F63" s="126"/>
      <c r="G63" s="14" t="str">
        <f>VLOOKUP(H63,PELIGROS!A$1:G$445,2,0)</f>
        <v>Forzadas, Prolongadas</v>
      </c>
      <c r="H63" s="26" t="s">
        <v>40</v>
      </c>
      <c r="I63" s="26" t="s">
        <v>1287</v>
      </c>
      <c r="J63" s="14" t="str">
        <f>VLOOKUP(H63,PELIGROS!A$2:G$445,3,0)</f>
        <v xml:space="preserve">Lesiones osteomusculares, lesiones osteoarticulares
</v>
      </c>
      <c r="K63" s="15" t="s">
        <v>1209</v>
      </c>
      <c r="L63" s="14" t="str">
        <f>VLOOKUP(H63,PELIGROS!A$2:G$445,4,0)</f>
        <v>Inspecciones planeadas e inspecciones no planeadas, procedimientos de programas de seguridad y salud en el trabajo</v>
      </c>
      <c r="M63" s="14" t="str">
        <f>VLOOKUP(H63,PELIGROS!A$2:G$445,5,0)</f>
        <v>PVE Biomecánico, programa pausas activas, exámenes periódicos, recomendaciones, control de posturas</v>
      </c>
      <c r="N63" s="15">
        <v>2</v>
      </c>
      <c r="O63" s="16">
        <v>2</v>
      </c>
      <c r="P63" s="16">
        <v>10</v>
      </c>
      <c r="Q63" s="16">
        <f t="shared" si="9"/>
        <v>4</v>
      </c>
      <c r="R63" s="16">
        <f t="shared" si="10"/>
        <v>40</v>
      </c>
      <c r="S63" s="26" t="str">
        <f t="shared" si="11"/>
        <v>B-4</v>
      </c>
      <c r="T63" s="68" t="str">
        <f t="shared" si="0"/>
        <v>III</v>
      </c>
      <c r="U63" s="68" t="str">
        <f t="shared" si="12"/>
        <v>Mejorable</v>
      </c>
      <c r="V63" s="100"/>
      <c r="W63" s="14" t="str">
        <f>VLOOKUP(H63,PELIGROS!A$2:G$445,6,0)</f>
        <v>Enfermedades Osteomusculares</v>
      </c>
      <c r="X63" s="15"/>
      <c r="Y63" s="15"/>
      <c r="Z63" s="15"/>
      <c r="AA63" s="14"/>
      <c r="AB63" s="14" t="str">
        <f>VLOOKUP(H63,PELIGROS!A$2:G$445,7,0)</f>
        <v>Prevención en lesiones osteomusculares, líderes de pausas activas</v>
      </c>
      <c r="AC63" s="100" t="s">
        <v>1210</v>
      </c>
      <c r="AD63" s="120"/>
    </row>
    <row r="64" spans="1:30" ht="51">
      <c r="A64" s="138"/>
      <c r="B64" s="138"/>
      <c r="C64" s="120"/>
      <c r="D64" s="123"/>
      <c r="E64" s="126"/>
      <c r="F64" s="126"/>
      <c r="G64" s="14" t="str">
        <f>VLOOKUP(H64,PELIGROS!A$1:G$445,2,0)</f>
        <v>Carga de un peso mayor al recomendado</v>
      </c>
      <c r="H64" s="26" t="s">
        <v>486</v>
      </c>
      <c r="I64" s="26" t="s">
        <v>1287</v>
      </c>
      <c r="J64" s="14" t="str">
        <f>VLOOKUP(H64,PELIGROS!A$2:G$445,3,0)</f>
        <v>Lesiones osteomusculares, lesiones osteoarticulares</v>
      </c>
      <c r="K64" s="15" t="s">
        <v>1209</v>
      </c>
      <c r="L64" s="14" t="str">
        <f>VLOOKUP(H64,PELIGROS!A$2:G$445,4,0)</f>
        <v>Inspecciones planeadas e inspecciones no planeadas, procedimientos de programas de seguridad y salud en el trabajo</v>
      </c>
      <c r="M64" s="14" t="str">
        <f>VLOOKUP(H64,PELIGROS!A$2:G$445,5,0)</f>
        <v>PVE Biomecánico, programa pausas activas, exámenes periódicos, recomendaciones, control de posturas</v>
      </c>
      <c r="N64" s="15">
        <v>2</v>
      </c>
      <c r="O64" s="16">
        <v>2</v>
      </c>
      <c r="P64" s="16">
        <v>25</v>
      </c>
      <c r="Q64" s="16">
        <f t="shared" si="9"/>
        <v>4</v>
      </c>
      <c r="R64" s="16">
        <f t="shared" si="10"/>
        <v>100</v>
      </c>
      <c r="S64" s="26" t="str">
        <f t="shared" si="11"/>
        <v>B-4</v>
      </c>
      <c r="T64" s="68" t="str">
        <f t="shared" si="0"/>
        <v>III</v>
      </c>
      <c r="U64" s="68" t="str">
        <f t="shared" si="12"/>
        <v>Mejorable</v>
      </c>
      <c r="V64" s="100"/>
      <c r="W64" s="14" t="str">
        <f>VLOOKUP(H64,PELIGROS!A$2:G$445,6,0)</f>
        <v>Enfermedades del sistema osteomuscular</v>
      </c>
      <c r="X64" s="15"/>
      <c r="Y64" s="15"/>
      <c r="Z64" s="15"/>
      <c r="AA64" s="14"/>
      <c r="AB64" s="14" t="str">
        <f>VLOOKUP(H64,PELIGROS!A$2:G$445,7,0)</f>
        <v>Prevención en lesiones osteomusculares, Líderes en pausas activas</v>
      </c>
      <c r="AC64" s="100"/>
      <c r="AD64" s="120"/>
    </row>
    <row r="65" spans="1:30" ht="73.5" customHeight="1">
      <c r="A65" s="138"/>
      <c r="B65" s="138"/>
      <c r="C65" s="120"/>
      <c r="D65" s="123"/>
      <c r="E65" s="126"/>
      <c r="F65" s="126"/>
      <c r="G65" s="14" t="str">
        <f>VLOOKUP(H65,PELIGROS!A$1:G$445,2,0)</f>
        <v>Atropellamiento, Envestir</v>
      </c>
      <c r="H65" s="26" t="s">
        <v>1187</v>
      </c>
      <c r="I65" s="26" t="s">
        <v>1288</v>
      </c>
      <c r="J65" s="14" t="str">
        <f>VLOOKUP(H65,PELIGROS!A$2:G$445,3,0)</f>
        <v>Lesiones, pérdidas materiales, muerte</v>
      </c>
      <c r="K65" s="15" t="s">
        <v>1202</v>
      </c>
      <c r="L65" s="14" t="str">
        <f>VLOOKUP(H65,PELIGROS!A$2:G$445,4,0)</f>
        <v>Inspecciones planeadas e inspecciones no planeadas, procedimientos de programas de seguridad y salud en el trabajo</v>
      </c>
      <c r="M65" s="14" t="str">
        <f>VLOOKUP(H65,PELIGROS!A$2:G$445,5,0)</f>
        <v>Programa de seguridad vial, señalización</v>
      </c>
      <c r="N65" s="15">
        <v>2</v>
      </c>
      <c r="O65" s="16">
        <v>1</v>
      </c>
      <c r="P65" s="16">
        <v>60</v>
      </c>
      <c r="Q65" s="16">
        <f t="shared" si="9"/>
        <v>2</v>
      </c>
      <c r="R65" s="16">
        <f t="shared" si="10"/>
        <v>120</v>
      </c>
      <c r="S65" s="26" t="str">
        <f t="shared" si="11"/>
        <v>B-2</v>
      </c>
      <c r="T65" s="68" t="str">
        <f t="shared" si="0"/>
        <v>III</v>
      </c>
      <c r="U65" s="68" t="str">
        <f t="shared" si="12"/>
        <v>Mejorable</v>
      </c>
      <c r="V65" s="100"/>
      <c r="W65" s="14" t="str">
        <f>VLOOKUP(H65,PELIGROS!A$2:G$445,6,0)</f>
        <v>Muerte</v>
      </c>
      <c r="X65" s="15"/>
      <c r="Y65" s="15"/>
      <c r="Z65" s="15"/>
      <c r="AA65" s="14"/>
      <c r="AB65" s="14" t="str">
        <f>VLOOKUP(H65,PELIGROS!A$2:G$445,7,0)</f>
        <v>Seguridad vial y manejo defensivo, aseguramiento de áreas de trabajo</v>
      </c>
      <c r="AC65" s="15" t="s">
        <v>1211</v>
      </c>
      <c r="AD65" s="120"/>
    </row>
    <row r="66" spans="1:30" ht="63.75">
      <c r="A66" s="138"/>
      <c r="B66" s="138"/>
      <c r="C66" s="120"/>
      <c r="D66" s="123"/>
      <c r="E66" s="126"/>
      <c r="F66" s="126"/>
      <c r="G66" s="14" t="str">
        <f>VLOOKUP(H66,PELIGROS!A$1:G$445,2,0)</f>
        <v>Herramientas Manuales</v>
      </c>
      <c r="H66" s="26" t="s">
        <v>606</v>
      </c>
      <c r="I66" s="26" t="s">
        <v>1288</v>
      </c>
      <c r="J66" s="14" t="str">
        <f>VLOOKUP(H66,PELIGROS!A$2:G$445,3,0)</f>
        <v>Quemaduras, contusiones y lesiones</v>
      </c>
      <c r="K66" s="15" t="s">
        <v>1202</v>
      </c>
      <c r="L66" s="14" t="str">
        <f>VLOOKUP(H66,PELIGROS!A$2:G$445,4,0)</f>
        <v>Inspecciones planeadas e inspecciones no planeadas, procedimientos de programas de seguridad y salud en el trabajo</v>
      </c>
      <c r="M66" s="14" t="str">
        <f>VLOOKUP(H66,PELIGROS!A$2:G$445,5,0)</f>
        <v>E.P.P.</v>
      </c>
      <c r="N66" s="15">
        <v>2</v>
      </c>
      <c r="O66" s="16">
        <v>2</v>
      </c>
      <c r="P66" s="16">
        <v>25</v>
      </c>
      <c r="Q66" s="16">
        <f t="shared" si="9"/>
        <v>4</v>
      </c>
      <c r="R66" s="16">
        <f t="shared" si="10"/>
        <v>100</v>
      </c>
      <c r="S66" s="26" t="str">
        <f t="shared" si="11"/>
        <v>B-4</v>
      </c>
      <c r="T66" s="68" t="str">
        <f t="shared" si="0"/>
        <v>III</v>
      </c>
      <c r="U66" s="68" t="str">
        <f t="shared" si="12"/>
        <v>Mejorable</v>
      </c>
      <c r="V66" s="100"/>
      <c r="W66" s="14" t="str">
        <f>VLOOKUP(H66,PELIGROS!A$2:G$445,6,0)</f>
        <v>Amputación</v>
      </c>
      <c r="X66" s="15"/>
      <c r="Y66" s="15"/>
      <c r="Z66" s="15"/>
      <c r="AA66" s="14"/>
      <c r="AB66" s="14" t="str">
        <f>VLOOKUP(H66,PELIGROS!A$2:G$445,7,0)</f>
        <v xml:space="preserve">
Uso y manejo adecuado de E.P.P., uso y manejo adecuado de herramientas manuales y/o máqinas y equipos</v>
      </c>
      <c r="AC66" s="15" t="s">
        <v>1220</v>
      </c>
      <c r="AD66" s="120"/>
    </row>
    <row r="67" spans="1:30" ht="81.75" customHeight="1">
      <c r="A67" s="138"/>
      <c r="B67" s="138"/>
      <c r="C67" s="120"/>
      <c r="D67" s="123"/>
      <c r="E67" s="126"/>
      <c r="F67" s="126"/>
      <c r="G67" s="14" t="str">
        <f>VLOOKUP(H67,PELIGROS!A$1:G$445,2,0)</f>
        <v>Atraco, golpiza, atentados y secuestrados</v>
      </c>
      <c r="H67" s="26" t="s">
        <v>57</v>
      </c>
      <c r="I67" s="26" t="s">
        <v>1288</v>
      </c>
      <c r="J67" s="14" t="str">
        <f>VLOOKUP(H67,PELIGROS!A$2:G$445,3,0)</f>
        <v>Estrés, golpes, Secuestros</v>
      </c>
      <c r="K67" s="15" t="s">
        <v>1202</v>
      </c>
      <c r="L67" s="14" t="str">
        <f>VLOOKUP(H67,PELIGROS!A$2:G$445,4,0)</f>
        <v>Inspecciones planeadas e inspecciones no planeadas, procedimientos de programas de seguridad y salud en el trabajo</v>
      </c>
      <c r="M67" s="14" t="str">
        <f>VLOOKUP(H67,PELIGROS!A$2:G$445,5,0)</f>
        <v xml:space="preserve">Uniformes Corporativos, Caquetas corporativas, Carnetización
</v>
      </c>
      <c r="N67" s="15">
        <v>2</v>
      </c>
      <c r="O67" s="16">
        <v>1</v>
      </c>
      <c r="P67" s="16">
        <v>60</v>
      </c>
      <c r="Q67" s="16">
        <f t="shared" si="9"/>
        <v>2</v>
      </c>
      <c r="R67" s="16">
        <f t="shared" si="10"/>
        <v>120</v>
      </c>
      <c r="S67" s="26" t="str">
        <f t="shared" si="11"/>
        <v>B-2</v>
      </c>
      <c r="T67" s="68" t="str">
        <f t="shared" si="0"/>
        <v>III</v>
      </c>
      <c r="U67" s="68" t="str">
        <f t="shared" si="12"/>
        <v>Mejorable</v>
      </c>
      <c r="V67" s="100"/>
      <c r="W67" s="14" t="str">
        <f>VLOOKUP(H67,PELIGROS!A$2:G$445,6,0)</f>
        <v>Secuestros</v>
      </c>
      <c r="X67" s="15"/>
      <c r="Y67" s="15"/>
      <c r="Z67" s="15"/>
      <c r="AA67" s="14"/>
      <c r="AB67" s="14" t="str">
        <f>VLOOKUP(H67,PELIGROS!A$2:G$445,7,0)</f>
        <v>N/A</v>
      </c>
      <c r="AC67" s="15" t="s">
        <v>1213</v>
      </c>
      <c r="AD67" s="120"/>
    </row>
    <row r="68" spans="1:30" ht="89.25">
      <c r="A68" s="138"/>
      <c r="B68" s="138"/>
      <c r="C68" s="120"/>
      <c r="D68" s="123"/>
      <c r="E68" s="126"/>
      <c r="F68" s="126"/>
      <c r="G68" s="14" t="str">
        <f>VLOOKUP(H68,PELIGROS!A$1:G$445,2,0)</f>
        <v>MANTENIMIENTO DE PUENTE GRUAS, LIMPIEZA DE CANALES, MANTENIMIENTO DE INSTALACIONES LOCATIVAS, MANTENIMIENTO Y REPARACIÓN DE POZOS</v>
      </c>
      <c r="H68" s="26" t="s">
        <v>624</v>
      </c>
      <c r="I68" s="26" t="s">
        <v>1288</v>
      </c>
      <c r="J68" s="14" t="str">
        <f>VLOOKUP(H68,PELIGROS!A$2:G$445,3,0)</f>
        <v>LESIONES, FRACTURAS, MUERTE</v>
      </c>
      <c r="K68" s="15" t="s">
        <v>1202</v>
      </c>
      <c r="L68" s="14" t="str">
        <f>VLOOKUP(H68,PELIGROS!A$2:G$445,4,0)</f>
        <v>Inspecciones planeadas e inspecciones no planeadas, procedimientos de programas de seguridad y salud en el trabajo</v>
      </c>
      <c r="M68" s="14" t="str">
        <f>VLOOKUP(H68,PELIGROS!A$2:G$445,5,0)</f>
        <v>EPP</v>
      </c>
      <c r="N68" s="15">
        <v>2</v>
      </c>
      <c r="O68" s="16">
        <v>1</v>
      </c>
      <c r="P68" s="16">
        <v>100</v>
      </c>
      <c r="Q68" s="16">
        <f t="shared" si="9"/>
        <v>2</v>
      </c>
      <c r="R68" s="16">
        <f t="shared" si="10"/>
        <v>200</v>
      </c>
      <c r="S68" s="26" t="str">
        <f t="shared" si="11"/>
        <v>B-2</v>
      </c>
      <c r="T68" s="68" t="str">
        <f t="shared" si="0"/>
        <v>II</v>
      </c>
      <c r="U68" s="68" t="str">
        <f t="shared" si="12"/>
        <v>No Aceptable o Aceptable Con Control Especifico</v>
      </c>
      <c r="V68" s="100"/>
      <c r="W68" s="14" t="str">
        <f>VLOOKUP(H68,PELIGROS!A$2:G$445,6,0)</f>
        <v>MUERTE</v>
      </c>
      <c r="X68" s="15"/>
      <c r="Y68" s="15"/>
      <c r="Z68" s="15"/>
      <c r="AA68" s="14"/>
      <c r="AB68" s="14" t="str">
        <f>VLOOKUP(H68,PELIGROS!A$2:G$445,7,0)</f>
        <v>CERTIFICACIÓN Y/O ENTRENAMIENTO EN TRABAJO SEGURO EN ALTURAS; DILGENCIAMIENTO DE PERMISO DE TRABAJO; USO Y MANEJO ADECUADO DE E.P.P.; ARME Y DESARME DE ANDAMIOS</v>
      </c>
      <c r="AC68" s="15" t="s">
        <v>32</v>
      </c>
      <c r="AD68" s="120"/>
    </row>
    <row r="69" spans="1:30" ht="51.75" thickBot="1">
      <c r="A69" s="138"/>
      <c r="B69" s="138"/>
      <c r="C69" s="121"/>
      <c r="D69" s="124"/>
      <c r="E69" s="127"/>
      <c r="F69" s="127"/>
      <c r="G69" s="17" t="str">
        <f>VLOOKUP(H69,PELIGROS!A$1:G$445,2,0)</f>
        <v>SISMOS, INCENDIOS, INUNDACIONES, TERREMOTOS, VENDAVALES, DERRUMBE</v>
      </c>
      <c r="H69" s="27" t="s">
        <v>62</v>
      </c>
      <c r="I69" s="27" t="s">
        <v>1289</v>
      </c>
      <c r="J69" s="17" t="str">
        <f>VLOOKUP(H69,PELIGROS!A$2:G$445,3,0)</f>
        <v>SISMOS, INCENDIOS, INUNDACIONES, TERREMOTOS, VENDAVALES</v>
      </c>
      <c r="K69" s="18" t="s">
        <v>1202</v>
      </c>
      <c r="L69" s="17" t="str">
        <f>VLOOKUP(H69,PELIGROS!A$2:G$445,4,0)</f>
        <v>Inspecciones planeadas e inspecciones no planeadas, procedimientos de programas de seguridad y salud en el trabajo</v>
      </c>
      <c r="M69" s="17" t="str">
        <f>VLOOKUP(H69,PELIGROS!A$2:G$445,5,0)</f>
        <v>BRIGADAS DE EMERGENCIAS</v>
      </c>
      <c r="N69" s="18">
        <v>2</v>
      </c>
      <c r="O69" s="19">
        <v>1</v>
      </c>
      <c r="P69" s="19">
        <v>100</v>
      </c>
      <c r="Q69" s="19">
        <f t="shared" si="9"/>
        <v>2</v>
      </c>
      <c r="R69" s="19">
        <f t="shared" si="10"/>
        <v>200</v>
      </c>
      <c r="S69" s="27" t="str">
        <f t="shared" si="11"/>
        <v>B-2</v>
      </c>
      <c r="T69" s="69" t="str">
        <f t="shared" si="0"/>
        <v>II</v>
      </c>
      <c r="U69" s="69" t="str">
        <f t="shared" si="12"/>
        <v>No Aceptable o Aceptable Con Control Especifico</v>
      </c>
      <c r="V69" s="101"/>
      <c r="W69" s="17" t="str">
        <f>VLOOKUP(H69,PELIGROS!A$2:G$445,6,0)</f>
        <v>MUERTE</v>
      </c>
      <c r="X69" s="18"/>
      <c r="Y69" s="18"/>
      <c r="Z69" s="18"/>
      <c r="AA69" s="17"/>
      <c r="AB69" s="17" t="str">
        <f>VLOOKUP(H69,PELIGROS!A$2:G$445,7,0)</f>
        <v>ENTRENAMIENTO DE LA BRIGADA; DIVULGACIÓN DE PLAN DE EMERGENCIA</v>
      </c>
      <c r="AC69" s="18" t="s">
        <v>1215</v>
      </c>
      <c r="AD69" s="121"/>
    </row>
    <row r="70" spans="1:30" ht="45" customHeight="1">
      <c r="A70" s="138"/>
      <c r="B70" s="138"/>
      <c r="C70" s="88" t="s">
        <v>1126</v>
      </c>
      <c r="D70" s="131" t="s">
        <v>1125</v>
      </c>
      <c r="E70" s="134" t="s">
        <v>1054</v>
      </c>
      <c r="F70" s="134" t="s">
        <v>1201</v>
      </c>
      <c r="G70" s="52" t="str">
        <f>VLOOKUP(H70,PELIGROS!A$1:G$445,2,0)</f>
        <v>Virus</v>
      </c>
      <c r="H70" s="53" t="s">
        <v>122</v>
      </c>
      <c r="I70" s="53" t="s">
        <v>1283</v>
      </c>
      <c r="J70" s="52" t="str">
        <f>VLOOKUP(H70,PELIGROS!A$2:G$445,3,0)</f>
        <v>Infecciones Virales</v>
      </c>
      <c r="K70" s="54" t="s">
        <v>1202</v>
      </c>
      <c r="L70" s="52" t="str">
        <f>VLOOKUP(H70,PELIGROS!A$2:G$445,4,0)</f>
        <v>N/A</v>
      </c>
      <c r="M70" s="52" t="str">
        <f>VLOOKUP(H70,PELIGROS!A$2:G$445,5,0)</f>
        <v>Vacunación</v>
      </c>
      <c r="N70" s="54">
        <v>2</v>
      </c>
      <c r="O70" s="55">
        <v>1</v>
      </c>
      <c r="P70" s="55">
        <v>10</v>
      </c>
      <c r="Q70" s="55">
        <f t="shared" si="9"/>
        <v>2</v>
      </c>
      <c r="R70" s="55">
        <f t="shared" si="10"/>
        <v>20</v>
      </c>
      <c r="S70" s="53" t="str">
        <f t="shared" si="11"/>
        <v>B-2</v>
      </c>
      <c r="T70" s="56" t="str">
        <f t="shared" si="0"/>
        <v>IV</v>
      </c>
      <c r="U70" s="56" t="str">
        <f t="shared" si="12"/>
        <v>Aceptable</v>
      </c>
      <c r="V70" s="128">
        <v>1</v>
      </c>
      <c r="W70" s="52" t="str">
        <f>VLOOKUP(H70,[2]Hoja1!A$2:G$445,6,0)</f>
        <v xml:space="preserve">Enfermedades Infectocontagiosas
</v>
      </c>
      <c r="X70" s="54"/>
      <c r="Y70" s="54"/>
      <c r="Z70" s="54"/>
      <c r="AA70" s="52"/>
      <c r="AB70" s="52" t="str">
        <f>VLOOKUP(H70,PELIGROS!A$2:G$445,7,0)</f>
        <v>Autocuidado</v>
      </c>
      <c r="AC70" s="54" t="s">
        <v>1218</v>
      </c>
      <c r="AD70" s="88" t="s">
        <v>1204</v>
      </c>
    </row>
    <row r="71" spans="1:30" ht="51">
      <c r="A71" s="138"/>
      <c r="B71" s="138"/>
      <c r="C71" s="89"/>
      <c r="D71" s="132"/>
      <c r="E71" s="135"/>
      <c r="F71" s="135"/>
      <c r="G71" s="57" t="str">
        <f>VLOOKUP(H71,PELIGROS!A$1:G$445,2,0)</f>
        <v>AUSENCIA O EXCESO DE LUZ EN UN AMBIENTE</v>
      </c>
      <c r="H71" s="58" t="s">
        <v>155</v>
      </c>
      <c r="I71" s="58" t="s">
        <v>1284</v>
      </c>
      <c r="J71" s="57" t="str">
        <f>VLOOKUP(H71,PELIGROS!A$2:G$445,3,0)</f>
        <v>DISMINUCIÓN AGUDEZA VISUAL, CANSANCIO VISUAL</v>
      </c>
      <c r="K71" s="59" t="s">
        <v>1202</v>
      </c>
      <c r="L71" s="57" t="str">
        <f>VLOOKUP(H71,PELIGROS!A$2:G$445,4,0)</f>
        <v>Inspecciones planeadas e inspecciones no planeadas, procedimientos de programas de seguridad y salud en el trabajo</v>
      </c>
      <c r="M71" s="57" t="str">
        <f>VLOOKUP(H71,PELIGROS!A$2:G$445,5,0)</f>
        <v>N/A</v>
      </c>
      <c r="N71" s="59">
        <v>2</v>
      </c>
      <c r="O71" s="60">
        <v>2</v>
      </c>
      <c r="P71" s="60">
        <v>10</v>
      </c>
      <c r="Q71" s="60">
        <f t="shared" si="9"/>
        <v>4</v>
      </c>
      <c r="R71" s="60">
        <f t="shared" si="10"/>
        <v>40</v>
      </c>
      <c r="S71" s="58" t="str">
        <f t="shared" si="11"/>
        <v>B-4</v>
      </c>
      <c r="T71" s="61" t="str">
        <f t="shared" si="0"/>
        <v>III</v>
      </c>
      <c r="U71" s="61" t="str">
        <f t="shared" si="12"/>
        <v>Mejorable</v>
      </c>
      <c r="V71" s="129"/>
      <c r="W71" s="57" t="str">
        <f>VLOOKUP(H71,[2]Hoja1!A$2:G$445,6,0)</f>
        <v>DISMINUCIÓN AGUDEZA VISUAL</v>
      </c>
      <c r="X71" s="59"/>
      <c r="Y71" s="59"/>
      <c r="Z71" s="59"/>
      <c r="AA71" s="57"/>
      <c r="AB71" s="57" t="str">
        <f>VLOOKUP(H71,PELIGROS!A$2:G$445,7,0)</f>
        <v>N/A</v>
      </c>
      <c r="AC71" s="59" t="s">
        <v>32</v>
      </c>
      <c r="AD71" s="89"/>
    </row>
    <row r="72" spans="1:30" ht="51">
      <c r="A72" s="138"/>
      <c r="B72" s="138"/>
      <c r="C72" s="89"/>
      <c r="D72" s="132"/>
      <c r="E72" s="135"/>
      <c r="F72" s="135"/>
      <c r="G72" s="57" t="str">
        <f>VLOOKUP(H72,PELIGROS!A$1:G$445,2,0)</f>
        <v>ENERGÍA TÉRMICA, CAMBIO DE TEMPERATURA DURANTE LOS RECORRIDOS</v>
      </c>
      <c r="H72" s="58" t="s">
        <v>174</v>
      </c>
      <c r="I72" s="58" t="s">
        <v>1284</v>
      </c>
      <c r="J72" s="57" t="str">
        <f>VLOOKUP(H72,PELIGROS!A$2:G$445,3,0)</f>
        <v xml:space="preserve"> HIPOTERMIA</v>
      </c>
      <c r="K72" s="59" t="s">
        <v>1221</v>
      </c>
      <c r="L72" s="57" t="str">
        <f>VLOOKUP(H72,PELIGROS!A$2:G$445,4,0)</f>
        <v>Inspecciones planeadas e inspecciones no planeadas, procedimientos de programas de seguridad y salud en el trabajo</v>
      </c>
      <c r="M72" s="57" t="str">
        <f>VLOOKUP(H72,PELIGROS!A$2:G$445,5,0)</f>
        <v>EPP OVEROLES TERMICOS</v>
      </c>
      <c r="N72" s="59">
        <v>2</v>
      </c>
      <c r="O72" s="60">
        <v>3</v>
      </c>
      <c r="P72" s="60">
        <v>10</v>
      </c>
      <c r="Q72" s="60">
        <f t="shared" si="9"/>
        <v>6</v>
      </c>
      <c r="R72" s="60">
        <f t="shared" si="10"/>
        <v>60</v>
      </c>
      <c r="S72" s="58" t="str">
        <f t="shared" si="11"/>
        <v>M-6</v>
      </c>
      <c r="T72" s="61" t="str">
        <f t="shared" si="0"/>
        <v>III</v>
      </c>
      <c r="U72" s="61" t="str">
        <f t="shared" si="12"/>
        <v>Mejorable</v>
      </c>
      <c r="V72" s="129"/>
      <c r="W72" s="57" t="str">
        <f>VLOOKUP(H72,[2]Hoja1!A$2:G$445,6,0)</f>
        <v xml:space="preserve"> HIPOTERMIA</v>
      </c>
      <c r="X72" s="59"/>
      <c r="Y72" s="59"/>
      <c r="Z72" s="59"/>
      <c r="AA72" s="57"/>
      <c r="AB72" s="57" t="str">
        <f>VLOOKUP(H72,PELIGROS!A$2:G$445,7,0)</f>
        <v>N/A</v>
      </c>
      <c r="AC72" s="59" t="s">
        <v>1206</v>
      </c>
      <c r="AD72" s="89"/>
    </row>
    <row r="73" spans="1:30" ht="36" customHeight="1">
      <c r="A73" s="138"/>
      <c r="B73" s="138"/>
      <c r="C73" s="89"/>
      <c r="D73" s="132"/>
      <c r="E73" s="135"/>
      <c r="F73" s="135"/>
      <c r="G73" s="57" t="str">
        <f>VLOOKUP(H73,PELIGROS!A$1:G$445,2,0)</f>
        <v>NATURALEZA DE LA TAREA</v>
      </c>
      <c r="H73" s="58" t="s">
        <v>76</v>
      </c>
      <c r="I73" s="58" t="s">
        <v>1286</v>
      </c>
      <c r="J73" s="57" t="str">
        <f>VLOOKUP(H73,PELIGROS!A$2:G$445,3,0)</f>
        <v>ESTRÉS,  TRANSTORNOS DEL SUEÑO</v>
      </c>
      <c r="K73" s="59" t="s">
        <v>1202</v>
      </c>
      <c r="L73" s="57" t="str">
        <f>VLOOKUP(H73,PELIGROS!A$2:G$445,4,0)</f>
        <v>N/A</v>
      </c>
      <c r="M73" s="57" t="str">
        <f>VLOOKUP(H73,PELIGROS!A$2:G$445,5,0)</f>
        <v>PVE PSICOSOCIAL</v>
      </c>
      <c r="N73" s="59">
        <v>2</v>
      </c>
      <c r="O73" s="60">
        <v>3</v>
      </c>
      <c r="P73" s="60">
        <v>10</v>
      </c>
      <c r="Q73" s="60">
        <f t="shared" si="9"/>
        <v>6</v>
      </c>
      <c r="R73" s="60">
        <f t="shared" si="10"/>
        <v>60</v>
      </c>
      <c r="S73" s="58" t="str">
        <f t="shared" si="11"/>
        <v>M-6</v>
      </c>
      <c r="T73" s="61" t="str">
        <f t="shared" si="0"/>
        <v>III</v>
      </c>
      <c r="U73" s="61" t="str">
        <f t="shared" si="12"/>
        <v>Mejorable</v>
      </c>
      <c r="V73" s="129"/>
      <c r="W73" s="57" t="str">
        <f>VLOOKUP(H73,[2]Hoja1!A$2:G$445,6,0)</f>
        <v>ESTRÉS</v>
      </c>
      <c r="X73" s="59"/>
      <c r="Y73" s="59"/>
      <c r="Z73" s="59"/>
      <c r="AA73" s="57"/>
      <c r="AB73" s="57" t="str">
        <f>VLOOKUP(H73,PELIGROS!A$2:G$445,7,0)</f>
        <v>N/A</v>
      </c>
      <c r="AC73" s="129" t="s">
        <v>1208</v>
      </c>
      <c r="AD73" s="89"/>
    </row>
    <row r="74" spans="1:30" ht="36" customHeight="1">
      <c r="A74" s="138"/>
      <c r="B74" s="138"/>
      <c r="C74" s="89"/>
      <c r="D74" s="132"/>
      <c r="E74" s="135"/>
      <c r="F74" s="135"/>
      <c r="G74" s="57" t="str">
        <f>VLOOKUP(H74,PELIGROS!A$1:G$445,2,0)</f>
        <v>DESARROLLO DE LAS MISMAS FUNCIONES DURANTE UN LARGO PERÍODO DE TIEMPO</v>
      </c>
      <c r="H74" s="58" t="s">
        <v>455</v>
      </c>
      <c r="I74" s="58" t="s">
        <v>1286</v>
      </c>
      <c r="J74" s="57" t="str">
        <f>VLOOKUP(H74,PELIGROS!A$2:G$445,3,0)</f>
        <v>DEPRESIÓN, ESTRÉS</v>
      </c>
      <c r="K74" s="59" t="s">
        <v>1202</v>
      </c>
      <c r="L74" s="57" t="str">
        <f>VLOOKUP(H74,PELIGROS!A$2:G$445,4,0)</f>
        <v>N/A</v>
      </c>
      <c r="M74" s="57" t="str">
        <f>VLOOKUP(H74,PELIGROS!A$2:G$445,5,0)</f>
        <v>PVE PSICOSOCIAL</v>
      </c>
      <c r="N74" s="59">
        <v>2</v>
      </c>
      <c r="O74" s="60">
        <v>1</v>
      </c>
      <c r="P74" s="60">
        <v>10</v>
      </c>
      <c r="Q74" s="60">
        <f t="shared" si="9"/>
        <v>2</v>
      </c>
      <c r="R74" s="60">
        <f t="shared" si="10"/>
        <v>20</v>
      </c>
      <c r="S74" s="58" t="str">
        <f t="shared" si="11"/>
        <v>B-2</v>
      </c>
      <c r="T74" s="61" t="str">
        <f t="shared" ref="T74:T114" si="13">IF(R74&lt;=20,"IV",IF(R74&lt;=120,"III",IF(R74&lt;=500,"II",IF(R74&lt;=4000,"I"))))</f>
        <v>IV</v>
      </c>
      <c r="U74" s="61" t="str">
        <f t="shared" si="12"/>
        <v>Aceptable</v>
      </c>
      <c r="V74" s="129"/>
      <c r="W74" s="57" t="str">
        <f>VLOOKUP(H74,[2]Hoja1!A$2:G$445,6,0)</f>
        <v>ESTRÉS</v>
      </c>
      <c r="X74" s="59"/>
      <c r="Y74" s="59"/>
      <c r="Z74" s="59"/>
      <c r="AA74" s="57"/>
      <c r="AB74" s="57" t="str">
        <f>VLOOKUP(H74,PELIGROS!A$2:G$445,7,0)</f>
        <v>N/A</v>
      </c>
      <c r="AC74" s="129"/>
      <c r="AD74" s="89"/>
    </row>
    <row r="75" spans="1:30" ht="51">
      <c r="A75" s="138"/>
      <c r="B75" s="138"/>
      <c r="C75" s="89"/>
      <c r="D75" s="132"/>
      <c r="E75" s="135"/>
      <c r="F75" s="135"/>
      <c r="G75" s="57" t="str">
        <f>VLOOKUP(H75,PELIGROS!A$1:G$445,2,0)</f>
        <v>Forzadas, Prolongadas</v>
      </c>
      <c r="H75" s="58" t="s">
        <v>40</v>
      </c>
      <c r="I75" s="58" t="s">
        <v>1287</v>
      </c>
      <c r="J75" s="57" t="str">
        <f>VLOOKUP(H75,PELIGROS!A$2:G$445,3,0)</f>
        <v xml:space="preserve">Lesiones osteomusculares, lesiones osteoarticulares
</v>
      </c>
      <c r="K75" s="59" t="s">
        <v>1222</v>
      </c>
      <c r="L75" s="57" t="str">
        <f>VLOOKUP(H75,PELIGROS!A$2:G$445,4,0)</f>
        <v>Inspecciones planeadas e inspecciones no planeadas, procedimientos de programas de seguridad y salud en el trabajo</v>
      </c>
      <c r="M75" s="57" t="str">
        <f>VLOOKUP(H75,PELIGROS!A$2:G$445,5,0)</f>
        <v>PVE Biomecánico, programa pausas activas, exámenes periódicos, recomendaciones, control de posturas</v>
      </c>
      <c r="N75" s="59">
        <v>2</v>
      </c>
      <c r="O75" s="60">
        <v>3</v>
      </c>
      <c r="P75" s="60">
        <v>10</v>
      </c>
      <c r="Q75" s="60">
        <f t="shared" si="9"/>
        <v>6</v>
      </c>
      <c r="R75" s="60">
        <f t="shared" si="10"/>
        <v>60</v>
      </c>
      <c r="S75" s="58" t="str">
        <f t="shared" si="11"/>
        <v>M-6</v>
      </c>
      <c r="T75" s="61" t="str">
        <f t="shared" si="13"/>
        <v>III</v>
      </c>
      <c r="U75" s="61" t="str">
        <f t="shared" si="12"/>
        <v>Mejorable</v>
      </c>
      <c r="V75" s="129"/>
      <c r="W75" s="57" t="str">
        <f>VLOOKUP(H75,[2]Hoja1!A$2:G$445,6,0)</f>
        <v>Enfermedades Osteomusculares</v>
      </c>
      <c r="X75" s="59"/>
      <c r="Y75" s="59"/>
      <c r="Z75" s="59"/>
      <c r="AA75" s="57"/>
      <c r="AB75" s="57" t="str">
        <f>VLOOKUP(H75,PELIGROS!A$2:G$445,7,0)</f>
        <v>Prevención en lesiones osteomusculares, líderes de pausas activas</v>
      </c>
      <c r="AC75" s="129" t="s">
        <v>1210</v>
      </c>
      <c r="AD75" s="89"/>
    </row>
    <row r="76" spans="1:30" ht="38.25">
      <c r="A76" s="138"/>
      <c r="B76" s="138"/>
      <c r="C76" s="89"/>
      <c r="D76" s="132"/>
      <c r="E76" s="135"/>
      <c r="F76" s="135"/>
      <c r="G76" s="57" t="str">
        <f>VLOOKUP(H76,PELIGROS!A$1:G$445,2,0)</f>
        <v>Higiene Muscular</v>
      </c>
      <c r="H76" s="58" t="s">
        <v>483</v>
      </c>
      <c r="I76" s="58" t="s">
        <v>1287</v>
      </c>
      <c r="J76" s="57" t="str">
        <f>VLOOKUP(H76,PELIGROS!A$2:G$445,3,0)</f>
        <v>Lesiones Musculoesqueléticas</v>
      </c>
      <c r="K76" s="59" t="s">
        <v>1222</v>
      </c>
      <c r="L76" s="57" t="str">
        <f>VLOOKUP(H76,PELIGROS!A$2:G$445,4,0)</f>
        <v>N/A</v>
      </c>
      <c r="M76" s="57" t="str">
        <f>VLOOKUP(H76,PELIGROS!A$2:G$445,5,0)</f>
        <v>N/A</v>
      </c>
      <c r="N76" s="59">
        <v>2</v>
      </c>
      <c r="O76" s="60">
        <v>3</v>
      </c>
      <c r="P76" s="60">
        <v>10</v>
      </c>
      <c r="Q76" s="60">
        <f t="shared" si="9"/>
        <v>6</v>
      </c>
      <c r="R76" s="60">
        <f t="shared" si="10"/>
        <v>60</v>
      </c>
      <c r="S76" s="58" t="str">
        <f t="shared" si="11"/>
        <v>M-6</v>
      </c>
      <c r="T76" s="61" t="str">
        <f t="shared" si="13"/>
        <v>III</v>
      </c>
      <c r="U76" s="61" t="str">
        <f t="shared" si="12"/>
        <v>Mejorable</v>
      </c>
      <c r="V76" s="129"/>
      <c r="W76" s="57" t="str">
        <f>VLOOKUP(H76,[2]Hoja1!A$2:G$445,6,0)</f>
        <v xml:space="preserve">Enfermedades Osteomusculares
</v>
      </c>
      <c r="X76" s="59"/>
      <c r="Y76" s="59"/>
      <c r="Z76" s="59"/>
      <c r="AA76" s="57"/>
      <c r="AB76" s="57" t="str">
        <f>VLOOKUP(H76,PELIGROS!A$2:G$445,7,0)</f>
        <v>Prevención en lesiones osteomusculares, líderes de pausas activas</v>
      </c>
      <c r="AC76" s="129"/>
      <c r="AD76" s="89"/>
    </row>
    <row r="77" spans="1:30" ht="51">
      <c r="A77" s="138"/>
      <c r="B77" s="138"/>
      <c r="C77" s="89"/>
      <c r="D77" s="132"/>
      <c r="E77" s="135"/>
      <c r="F77" s="135"/>
      <c r="G77" s="57" t="str">
        <f>VLOOKUP(H77,PELIGROS!A$1:G$445,2,0)</f>
        <v>Atropellamiento, Envestir</v>
      </c>
      <c r="H77" s="58" t="s">
        <v>1187</v>
      </c>
      <c r="I77" s="58" t="s">
        <v>1288</v>
      </c>
      <c r="J77" s="57" t="str">
        <f>VLOOKUP(H77,PELIGROS!A$2:G$445,3,0)</f>
        <v>Lesiones, pérdidas materiales, muerte</v>
      </c>
      <c r="K77" s="59" t="s">
        <v>1202</v>
      </c>
      <c r="L77" s="57" t="str">
        <f>VLOOKUP(H77,PELIGROS!A$2:G$445,4,0)</f>
        <v>Inspecciones planeadas e inspecciones no planeadas, procedimientos de programas de seguridad y salud en el trabajo</v>
      </c>
      <c r="M77" s="57" t="str">
        <f>VLOOKUP(H77,PELIGROS!A$2:G$445,5,0)</f>
        <v>Programa de seguridad vial, señalización</v>
      </c>
      <c r="N77" s="59">
        <v>2</v>
      </c>
      <c r="O77" s="60">
        <v>1</v>
      </c>
      <c r="P77" s="60">
        <v>60</v>
      </c>
      <c r="Q77" s="60">
        <f t="shared" si="9"/>
        <v>2</v>
      </c>
      <c r="R77" s="60">
        <f t="shared" si="10"/>
        <v>120</v>
      </c>
      <c r="S77" s="58" t="str">
        <f t="shared" si="11"/>
        <v>B-2</v>
      </c>
      <c r="T77" s="61" t="str">
        <f t="shared" si="13"/>
        <v>III</v>
      </c>
      <c r="U77" s="61" t="str">
        <f t="shared" si="12"/>
        <v>Mejorable</v>
      </c>
      <c r="V77" s="129"/>
      <c r="W77" s="57" t="str">
        <f>VLOOKUP(H77,[2]Hoja1!A$2:G$445,6,0)</f>
        <v>Muerte</v>
      </c>
      <c r="X77" s="59"/>
      <c r="Y77" s="59"/>
      <c r="Z77" s="59"/>
      <c r="AA77" s="57"/>
      <c r="AB77" s="57" t="str">
        <f>VLOOKUP(H77,PELIGROS!A$2:G$445,7,0)</f>
        <v>Seguridad vial y manejo defensivo, aseguramiento de áreas de trabajo</v>
      </c>
      <c r="AC77" s="59" t="s">
        <v>32</v>
      </c>
      <c r="AD77" s="89"/>
    </row>
    <row r="78" spans="1:30" ht="78.75" customHeight="1">
      <c r="A78" s="138"/>
      <c r="B78" s="138"/>
      <c r="C78" s="89"/>
      <c r="D78" s="132"/>
      <c r="E78" s="135"/>
      <c r="F78" s="135"/>
      <c r="G78" s="57" t="str">
        <f>VLOOKUP(H78,PELIGROS!A$1:G$445,2,0)</f>
        <v>Atraco, golpiza, atentados y secuestrados</v>
      </c>
      <c r="H78" s="58" t="s">
        <v>57</v>
      </c>
      <c r="I78" s="58" t="s">
        <v>1288</v>
      </c>
      <c r="J78" s="57" t="str">
        <f>VLOOKUP(H78,PELIGROS!A$2:G$445,3,0)</f>
        <v>Estrés, golpes, Secuestros</v>
      </c>
      <c r="K78" s="59" t="s">
        <v>1202</v>
      </c>
      <c r="L78" s="57" t="str">
        <f>VLOOKUP(H78,PELIGROS!A$2:G$445,4,0)</f>
        <v>Inspecciones planeadas e inspecciones no planeadas, procedimientos de programas de seguridad y salud en el trabajo</v>
      </c>
      <c r="M78" s="57" t="str">
        <f>VLOOKUP(H78,PELIGROS!A$2:G$445,5,0)</f>
        <v xml:space="preserve">Uniformes Corporativos, Caquetas corporativas, Carnetización
</v>
      </c>
      <c r="N78" s="59">
        <v>2</v>
      </c>
      <c r="O78" s="60">
        <v>1</v>
      </c>
      <c r="P78" s="60">
        <v>60</v>
      </c>
      <c r="Q78" s="60">
        <f t="shared" si="9"/>
        <v>2</v>
      </c>
      <c r="R78" s="60">
        <f t="shared" si="10"/>
        <v>120</v>
      </c>
      <c r="S78" s="58" t="str">
        <f t="shared" si="11"/>
        <v>B-2</v>
      </c>
      <c r="T78" s="61" t="str">
        <f t="shared" si="13"/>
        <v>III</v>
      </c>
      <c r="U78" s="61" t="str">
        <f t="shared" si="12"/>
        <v>Mejorable</v>
      </c>
      <c r="V78" s="129"/>
      <c r="W78" s="57" t="str">
        <f>VLOOKUP(H78,[2]Hoja1!A$2:G$445,6,0)</f>
        <v>Secuestros</v>
      </c>
      <c r="X78" s="59"/>
      <c r="Y78" s="59"/>
      <c r="Z78" s="59"/>
      <c r="AA78" s="57"/>
      <c r="AB78" s="57" t="str">
        <f>VLOOKUP(H78,PELIGROS!A$2:G$445,7,0)</f>
        <v>N/A</v>
      </c>
      <c r="AC78" s="59" t="s">
        <v>1213</v>
      </c>
      <c r="AD78" s="89"/>
    </row>
    <row r="79" spans="1:30" ht="51.75" thickBot="1">
      <c r="A79" s="138"/>
      <c r="B79" s="138"/>
      <c r="C79" s="90"/>
      <c r="D79" s="133"/>
      <c r="E79" s="136"/>
      <c r="F79" s="136"/>
      <c r="G79" s="62" t="str">
        <f>VLOOKUP(H79,PELIGROS!A$1:G$445,2,0)</f>
        <v>SISMOS, INCENDIOS, INUNDACIONES, TERREMOTOS, VENDAVALES, DERRUMBE</v>
      </c>
      <c r="H79" s="63" t="s">
        <v>62</v>
      </c>
      <c r="I79" s="63" t="s">
        <v>1289</v>
      </c>
      <c r="J79" s="62" t="str">
        <f>VLOOKUP(H79,PELIGROS!A$2:G$445,3,0)</f>
        <v>SISMOS, INCENDIOS, INUNDACIONES, TERREMOTOS, VENDAVALES</v>
      </c>
      <c r="K79" s="64" t="s">
        <v>1223</v>
      </c>
      <c r="L79" s="62" t="str">
        <f>VLOOKUP(H79,PELIGROS!A$2:G$445,4,0)</f>
        <v>Inspecciones planeadas e inspecciones no planeadas, procedimientos de programas de seguridad y salud en el trabajo</v>
      </c>
      <c r="M79" s="62" t="str">
        <f>VLOOKUP(H79,PELIGROS!A$2:G$445,5,0)</f>
        <v>BRIGADAS DE EMERGENCIAS</v>
      </c>
      <c r="N79" s="64">
        <v>2</v>
      </c>
      <c r="O79" s="65">
        <v>1</v>
      </c>
      <c r="P79" s="65">
        <v>100</v>
      </c>
      <c r="Q79" s="65">
        <f t="shared" si="9"/>
        <v>2</v>
      </c>
      <c r="R79" s="65">
        <f t="shared" si="10"/>
        <v>200</v>
      </c>
      <c r="S79" s="63" t="str">
        <f t="shared" si="11"/>
        <v>B-2</v>
      </c>
      <c r="T79" s="66" t="str">
        <f t="shared" si="13"/>
        <v>II</v>
      </c>
      <c r="U79" s="66" t="str">
        <f t="shared" si="12"/>
        <v>No Aceptable o Aceptable Con Control Especifico</v>
      </c>
      <c r="V79" s="130"/>
      <c r="W79" s="62" t="str">
        <f>VLOOKUP(H79,[2]Hoja1!A$2:G$445,6,0)</f>
        <v>MUERTE</v>
      </c>
      <c r="X79" s="64"/>
      <c r="Y79" s="64"/>
      <c r="Z79" s="64"/>
      <c r="AA79" s="62"/>
      <c r="AB79" s="62" t="str">
        <f>VLOOKUP(H79,PELIGROS!A$2:G$445,7,0)</f>
        <v>ENTRENAMIENTO DE LA BRIGADA; DIVULGACIÓN DE PLAN DE EMERGENCIA</v>
      </c>
      <c r="AC79" s="64" t="s">
        <v>1215</v>
      </c>
      <c r="AD79" s="90"/>
    </row>
    <row r="80" spans="1:30" ht="51">
      <c r="A80" s="138"/>
      <c r="B80" s="138"/>
      <c r="C80" s="119" t="s">
        <v>1224</v>
      </c>
      <c r="D80" s="122" t="s">
        <v>1225</v>
      </c>
      <c r="E80" s="125" t="s">
        <v>1073</v>
      </c>
      <c r="F80" s="125" t="s">
        <v>1201</v>
      </c>
      <c r="G80" s="49" t="str">
        <f>VLOOKUP(H80,PELIGROS!A$1:G$445,2,0)</f>
        <v>Bacteria</v>
      </c>
      <c r="H80" s="25" t="s">
        <v>108</v>
      </c>
      <c r="I80" s="25" t="s">
        <v>1283</v>
      </c>
      <c r="J80" s="49" t="str">
        <f>VLOOKUP(H80,PELIGROS!A$2:G$445,3,0)</f>
        <v>Infecciones producidas por Bacterianas</v>
      </c>
      <c r="K80" s="50" t="s">
        <v>1202</v>
      </c>
      <c r="L80" s="49" t="str">
        <f>VLOOKUP(H80,PELIGROS!A$2:G$445,4,0)</f>
        <v>Inspecciones planeadas e inspecciones no planeadas, procedimientos de programas de seguridad y salud en el trabajo</v>
      </c>
      <c r="M80" s="49" t="str">
        <f>VLOOKUP(H80,PELIGROS!A$2:G$445,5,0)</f>
        <v>Programa de vacunación, bota pantalon, overol, guantes, tapabocas, mascarillas con filtos</v>
      </c>
      <c r="N80" s="50">
        <v>2</v>
      </c>
      <c r="O80" s="51">
        <v>4</v>
      </c>
      <c r="P80" s="51">
        <v>10</v>
      </c>
      <c r="Q80" s="51">
        <f>N80*O80</f>
        <v>8</v>
      </c>
      <c r="R80" s="51">
        <f>P80*Q80</f>
        <v>80</v>
      </c>
      <c r="S80" s="25" t="str">
        <f>IF(Q80=40,"MA-40",IF(Q80=30,"MA-30",IF(Q80=20,"A-20",IF(Q80=10,"A-10",IF(Q80=24,"MA-24",IF(Q80=18,"A-18",IF(Q80=12,"A-12",IF(Q80=6,"M-6",IF(Q80=8,"M-8",IF(Q80=6,"M-6",IF(Q80=4,"B-4",IF(Q80=2,"B-2",))))))))))))</f>
        <v>M-8</v>
      </c>
      <c r="T80" s="67" t="str">
        <f t="shared" si="13"/>
        <v>III</v>
      </c>
      <c r="U80" s="67" t="str">
        <f>IF(T80=0,"",IF(T80="IV","Aceptable",IF(T80="III","Mejorable",IF(T80="II","No Aceptable o Aceptable Con Control Especifico",IF(T80="I","No Aceptable","")))))</f>
        <v>Mejorable</v>
      </c>
      <c r="V80" s="99">
        <v>1</v>
      </c>
      <c r="W80" s="49" t="str">
        <f>VLOOKUP(H80,PELIGROS!A$2:G$445,6,0)</f>
        <v xml:space="preserve">Enfermedades Infectocontagiosas
</v>
      </c>
      <c r="X80" s="50"/>
      <c r="Y80" s="50"/>
      <c r="Z80" s="50"/>
      <c r="AA80" s="49"/>
      <c r="AB80" s="49" t="str">
        <f>VLOOKUP(H80,PELIGROS!A$2:G$445,7,0)</f>
        <v xml:space="preserve">Riesgo Biológico, Autocuidado y/o Uso y manejo adecuado de E.P.P.
</v>
      </c>
      <c r="AC80" s="99" t="s">
        <v>1218</v>
      </c>
      <c r="AD80" s="119" t="s">
        <v>1204</v>
      </c>
    </row>
    <row r="81" spans="1:30" ht="51">
      <c r="A81" s="138"/>
      <c r="B81" s="138"/>
      <c r="C81" s="120"/>
      <c r="D81" s="123"/>
      <c r="E81" s="126"/>
      <c r="F81" s="126"/>
      <c r="G81" s="14" t="str">
        <f>VLOOKUP(H81,PELIGROS!A$1:G$445,2,0)</f>
        <v>Hongos</v>
      </c>
      <c r="H81" s="26" t="s">
        <v>117</v>
      </c>
      <c r="I81" s="26" t="s">
        <v>1283</v>
      </c>
      <c r="J81" s="14" t="str">
        <f>VLOOKUP(H81,PELIGROS!A$2:G$445,3,0)</f>
        <v>Micosis</v>
      </c>
      <c r="K81" s="15" t="s">
        <v>1202</v>
      </c>
      <c r="L81" s="14" t="str">
        <f>VLOOKUP(H81,PELIGROS!A$2:G$445,4,0)</f>
        <v>Inspecciones planeadas e inspecciones no planeadas, procedimientos de programas de seguridad y salud en el trabajo</v>
      </c>
      <c r="M81" s="14" t="str">
        <f>VLOOKUP(H81,PELIGROS!A$2:G$445,5,0)</f>
        <v>Programa de vacunación, éxamenes periódicos</v>
      </c>
      <c r="N81" s="15">
        <v>2</v>
      </c>
      <c r="O81" s="16">
        <v>4</v>
      </c>
      <c r="P81" s="16">
        <v>10</v>
      </c>
      <c r="Q81" s="16">
        <f t="shared" ref="Q81:Q95" si="14">N81*O81</f>
        <v>8</v>
      </c>
      <c r="R81" s="16">
        <f t="shared" ref="R81:R95" si="15">P81*Q81</f>
        <v>80</v>
      </c>
      <c r="S81" s="26" t="str">
        <f t="shared" ref="S81:S95" si="16">IF(Q81=40,"MA-40",IF(Q81=30,"MA-30",IF(Q81=20,"A-20",IF(Q81=10,"A-10",IF(Q81=24,"MA-24",IF(Q81=18,"A-18",IF(Q81=12,"A-12",IF(Q81=6,"M-6",IF(Q81=8,"M-8",IF(Q81=6,"M-6",IF(Q81=4,"B-4",IF(Q81=2,"B-2",))))))))))))</f>
        <v>M-8</v>
      </c>
      <c r="T81" s="68" t="str">
        <f t="shared" si="13"/>
        <v>III</v>
      </c>
      <c r="U81" s="68" t="str">
        <f t="shared" ref="U81:U95" si="17">IF(T81=0,"",IF(T81="IV","Aceptable",IF(T81="III","Mejorable",IF(T81="II","No Aceptable o Aceptable Con Control Especifico",IF(T81="I","No Aceptable","")))))</f>
        <v>Mejorable</v>
      </c>
      <c r="V81" s="100"/>
      <c r="W81" s="14" t="str">
        <f>VLOOKUP(H81,PELIGROS!A$2:G$445,6,0)</f>
        <v>Micosis</v>
      </c>
      <c r="X81" s="15"/>
      <c r="Y81" s="15"/>
      <c r="Z81" s="15"/>
      <c r="AA81" s="14"/>
      <c r="AB81" s="14" t="str">
        <f>VLOOKUP(H81,PELIGROS!A$2:G$445,7,0)</f>
        <v xml:space="preserve">Riesgo Biológico, Autocuidado y/o Uso y manejo adecuado de E.P.P.
</v>
      </c>
      <c r="AC81" s="100"/>
      <c r="AD81" s="120"/>
    </row>
    <row r="82" spans="1:30" ht="38.25">
      <c r="A82" s="138"/>
      <c r="B82" s="138"/>
      <c r="C82" s="120"/>
      <c r="D82" s="123"/>
      <c r="E82" s="126"/>
      <c r="F82" s="126"/>
      <c r="G82" s="14" t="str">
        <f>VLOOKUP(H82,PELIGROS!A$1:G$445,2,0)</f>
        <v>Fluidos y Excrementos</v>
      </c>
      <c r="H82" s="26" t="s">
        <v>98</v>
      </c>
      <c r="I82" s="26" t="s">
        <v>1283</v>
      </c>
      <c r="J82" s="14" t="str">
        <f>VLOOKUP(H82,PELIGROS!A$2:G$445,3,0)</f>
        <v>Enfermedades Infectocontagiosas</v>
      </c>
      <c r="K82" s="15" t="s">
        <v>1202</v>
      </c>
      <c r="L82" s="14" t="str">
        <f>VLOOKUP(H82,PELIGROS!A$2:G$445,4,0)</f>
        <v>N/A</v>
      </c>
      <c r="M82" s="14" t="str">
        <f>VLOOKUP(H82,PELIGROS!A$2:G$445,5,0)</f>
        <v>N/A</v>
      </c>
      <c r="N82" s="15">
        <v>2</v>
      </c>
      <c r="O82" s="16">
        <v>3</v>
      </c>
      <c r="P82" s="16">
        <v>10</v>
      </c>
      <c r="Q82" s="16">
        <f t="shared" si="14"/>
        <v>6</v>
      </c>
      <c r="R82" s="16">
        <f t="shared" si="15"/>
        <v>60</v>
      </c>
      <c r="S82" s="26" t="str">
        <f t="shared" si="16"/>
        <v>M-6</v>
      </c>
      <c r="T82" s="68" t="str">
        <f t="shared" si="13"/>
        <v>III</v>
      </c>
      <c r="U82" s="68" t="str">
        <f t="shared" si="17"/>
        <v>Mejorable</v>
      </c>
      <c r="V82" s="100"/>
      <c r="W82" s="14" t="str">
        <f>VLOOKUP(H82,PELIGROS!A$2:G$445,6,0)</f>
        <v>Posibles enfermedades</v>
      </c>
      <c r="X82" s="15"/>
      <c r="Y82" s="15"/>
      <c r="Z82" s="15"/>
      <c r="AA82" s="14"/>
      <c r="AB82" s="14" t="str">
        <f>VLOOKUP(H82,PELIGROS!A$2:G$445,7,0)</f>
        <v xml:space="preserve">Riesgo Biológico, Autocuidado y/o Uso y manejo adecuado de E.P.P.
</v>
      </c>
      <c r="AC82" s="100"/>
      <c r="AD82" s="120"/>
    </row>
    <row r="83" spans="1:30" ht="38.25">
      <c r="A83" s="138"/>
      <c r="B83" s="138"/>
      <c r="C83" s="120"/>
      <c r="D83" s="123"/>
      <c r="E83" s="126"/>
      <c r="F83" s="126"/>
      <c r="G83" s="14" t="str">
        <f>VLOOKUP(H83,PELIGROS!A$1:G$445,2,0)</f>
        <v>Parásitos</v>
      </c>
      <c r="H83" s="26" t="s">
        <v>105</v>
      </c>
      <c r="I83" s="26" t="s">
        <v>1283</v>
      </c>
      <c r="J83" s="14" t="str">
        <f>VLOOKUP(H83,PELIGROS!A$2:G$445,3,0)</f>
        <v>Lesiones, infecciones parasitarias</v>
      </c>
      <c r="K83" s="15" t="s">
        <v>1202</v>
      </c>
      <c r="L83" s="14" t="str">
        <f>VLOOKUP(H83,PELIGROS!A$2:G$445,4,0)</f>
        <v>N/A</v>
      </c>
      <c r="M83" s="14" t="str">
        <f>VLOOKUP(H83,PELIGROS!A$2:G$445,5,0)</f>
        <v>N/A</v>
      </c>
      <c r="N83" s="15">
        <v>2</v>
      </c>
      <c r="O83" s="16">
        <v>4</v>
      </c>
      <c r="P83" s="16">
        <v>10</v>
      </c>
      <c r="Q83" s="16">
        <f t="shared" si="14"/>
        <v>8</v>
      </c>
      <c r="R83" s="16">
        <f t="shared" si="15"/>
        <v>80</v>
      </c>
      <c r="S83" s="26" t="str">
        <f t="shared" si="16"/>
        <v>M-8</v>
      </c>
      <c r="T83" s="68" t="str">
        <f t="shared" si="13"/>
        <v>III</v>
      </c>
      <c r="U83" s="68" t="str">
        <f t="shared" si="17"/>
        <v>Mejorable</v>
      </c>
      <c r="V83" s="100"/>
      <c r="W83" s="14" t="str">
        <f>VLOOKUP(H83,PELIGROS!A$2:G$445,6,0)</f>
        <v>Enfermedades Parasitarias</v>
      </c>
      <c r="X83" s="15"/>
      <c r="Y83" s="15"/>
      <c r="Z83" s="15"/>
      <c r="AA83" s="14"/>
      <c r="AB83" s="14" t="str">
        <f>VLOOKUP(H83,PELIGROS!A$2:G$445,7,0)</f>
        <v xml:space="preserve">Riesgo Biológico, Autocuidado y/o Uso y manejo adecuado de E.P.P.
</v>
      </c>
      <c r="AC83" s="100"/>
      <c r="AD83" s="120"/>
    </row>
    <row r="84" spans="1:30" ht="51">
      <c r="A84" s="138"/>
      <c r="B84" s="138"/>
      <c r="C84" s="120"/>
      <c r="D84" s="123"/>
      <c r="E84" s="126"/>
      <c r="F84" s="126"/>
      <c r="G84" s="14" t="str">
        <f>VLOOKUP(H84,PELIGROS!A$1:G$445,2,0)</f>
        <v>INFRAROJA, ULTRAVIOLETA, VISIBLE, RADIOFRECUENCIA, MICROONDAS, LASER</v>
      </c>
      <c r="H84" s="26" t="s">
        <v>67</v>
      </c>
      <c r="I84" s="26" t="s">
        <v>1284</v>
      </c>
      <c r="J84" s="14" t="str">
        <f>VLOOKUP(H84,PELIGROS!A$2:G$445,3,0)</f>
        <v>CÁNCER, LESIONES DÉRMICAS Y OCULARES</v>
      </c>
      <c r="K84" s="15" t="s">
        <v>1202</v>
      </c>
      <c r="L84" s="14" t="str">
        <f>VLOOKUP(H84,PELIGROS!A$2:G$445,4,0)</f>
        <v>Inspecciones planeadas e inspecciones no planeadas, procedimientos de programas de seguridad y salud en el trabajo</v>
      </c>
      <c r="M84" s="14" t="str">
        <f>VLOOKUP(H84,PELIGROS!A$2:G$445,5,0)</f>
        <v>PROGRAMA BLOQUEADOR SOLAR</v>
      </c>
      <c r="N84" s="15">
        <v>2</v>
      </c>
      <c r="O84" s="16">
        <v>3</v>
      </c>
      <c r="P84" s="16">
        <v>10</v>
      </c>
      <c r="Q84" s="16">
        <f t="shared" si="14"/>
        <v>6</v>
      </c>
      <c r="R84" s="16">
        <f t="shared" si="15"/>
        <v>60</v>
      </c>
      <c r="S84" s="26" t="str">
        <f t="shared" si="16"/>
        <v>M-6</v>
      </c>
      <c r="T84" s="68" t="str">
        <f t="shared" si="13"/>
        <v>III</v>
      </c>
      <c r="U84" s="68" t="str">
        <f t="shared" si="17"/>
        <v>Mejorable</v>
      </c>
      <c r="V84" s="100"/>
      <c r="W84" s="14" t="str">
        <f>VLOOKUP(H84,PELIGROS!A$2:G$445,6,0)</f>
        <v>CÁNCER</v>
      </c>
      <c r="X84" s="15"/>
      <c r="Y84" s="15"/>
      <c r="Z84" s="15"/>
      <c r="AA84" s="14"/>
      <c r="AB84" s="14" t="str">
        <f>VLOOKUP(H84,PELIGROS!A$2:G$445,7,0)</f>
        <v>N/A</v>
      </c>
      <c r="AC84" s="15" t="s">
        <v>1205</v>
      </c>
      <c r="AD84" s="120"/>
    </row>
    <row r="85" spans="1:30" ht="51">
      <c r="A85" s="138"/>
      <c r="B85" s="138"/>
      <c r="C85" s="120"/>
      <c r="D85" s="123"/>
      <c r="E85" s="126"/>
      <c r="F85" s="126"/>
      <c r="G85" s="14" t="str">
        <f>VLOOKUP(H85,PELIGROS!A$1:G$445,2,0)</f>
        <v>ENERGÍA TÉRMICA, CAMBIO DE TEMPERATURA DURANTE LOS RECORRIDOS</v>
      </c>
      <c r="H85" s="26" t="s">
        <v>174</v>
      </c>
      <c r="I85" s="26" t="s">
        <v>1284</v>
      </c>
      <c r="J85" s="14" t="str">
        <f>VLOOKUP(H85,PELIGROS!A$2:G$445,3,0)</f>
        <v xml:space="preserve"> HIPOTERMIA</v>
      </c>
      <c r="K85" s="15" t="s">
        <v>1202</v>
      </c>
      <c r="L85" s="14" t="str">
        <f>VLOOKUP(H85,PELIGROS!A$2:G$445,4,0)</f>
        <v>Inspecciones planeadas e inspecciones no planeadas, procedimientos de programas de seguridad y salud en el trabajo</v>
      </c>
      <c r="M85" s="14" t="str">
        <f>VLOOKUP(H85,PELIGROS!A$2:G$445,5,0)</f>
        <v>EPP OVEROLES TERMICOS</v>
      </c>
      <c r="N85" s="15">
        <v>2</v>
      </c>
      <c r="O85" s="16">
        <v>4</v>
      </c>
      <c r="P85" s="16">
        <v>10</v>
      </c>
      <c r="Q85" s="16">
        <f t="shared" si="14"/>
        <v>8</v>
      </c>
      <c r="R85" s="16">
        <f t="shared" si="15"/>
        <v>80</v>
      </c>
      <c r="S85" s="26" t="str">
        <f t="shared" si="16"/>
        <v>M-8</v>
      </c>
      <c r="T85" s="68" t="str">
        <f t="shared" si="13"/>
        <v>III</v>
      </c>
      <c r="U85" s="68" t="str">
        <f t="shared" si="17"/>
        <v>Mejorable</v>
      </c>
      <c r="V85" s="100"/>
      <c r="W85" s="14" t="str">
        <f>VLOOKUP(H85,PELIGROS!A$2:G$445,6,0)</f>
        <v xml:space="preserve"> HIPOTERMIA</v>
      </c>
      <c r="X85" s="15"/>
      <c r="Y85" s="15"/>
      <c r="Z85" s="15"/>
      <c r="AA85" s="14"/>
      <c r="AB85" s="14" t="str">
        <f>VLOOKUP(H85,PELIGROS!A$2:G$445,7,0)</f>
        <v>N/A</v>
      </c>
      <c r="AC85" s="15" t="s">
        <v>1206</v>
      </c>
      <c r="AD85" s="120"/>
    </row>
    <row r="86" spans="1:30" ht="63.75">
      <c r="A86" s="138"/>
      <c r="B86" s="138"/>
      <c r="C86" s="120"/>
      <c r="D86" s="123"/>
      <c r="E86" s="126"/>
      <c r="F86" s="126"/>
      <c r="G86" s="14" t="str">
        <f>VLOOKUP(H86,PELIGROS!A$1:G$445,2,0)</f>
        <v xml:space="preserve">MALA DISTRIBUCIÓN DE PRODUCTOS </v>
      </c>
      <c r="H86" s="26" t="s">
        <v>244</v>
      </c>
      <c r="I86" s="26" t="s">
        <v>1285</v>
      </c>
      <c r="J86" s="14" t="str">
        <f>VLOOKUP(H86,PELIGROS!A$2:G$445,3,0)</f>
        <v xml:space="preserve">INCENDIO, EXPLOSIÓN, QUEMADURAS, LESIONES DÉRMICAS, LESIONES EN VÍAS RESPIRATORIAS,INTOXICACIÓN,  NÁUSEAS, VÓMITOS, IRRITACIÓN CONJUNTIVA </v>
      </c>
      <c r="K86" s="15" t="s">
        <v>1202</v>
      </c>
      <c r="L86" s="14" t="str">
        <f>VLOOKUP(H86,PELIGROS!A$2:G$445,4,0)</f>
        <v>Inspecciones planeadas e inspecciones no planeadas, procedimientos de programas de seguridad y salud en el trabajo</v>
      </c>
      <c r="M86" s="14" t="str">
        <f>VLOOKUP(H86,PELIGROS!A$2:G$445,5,0)</f>
        <v xml:space="preserve">NO OBSERVADO </v>
      </c>
      <c r="N86" s="15">
        <v>2</v>
      </c>
      <c r="O86" s="16">
        <v>4</v>
      </c>
      <c r="P86" s="16">
        <v>25</v>
      </c>
      <c r="Q86" s="16">
        <f t="shared" si="14"/>
        <v>8</v>
      </c>
      <c r="R86" s="16">
        <f t="shared" si="15"/>
        <v>200</v>
      </c>
      <c r="S86" s="26" t="str">
        <f t="shared" si="16"/>
        <v>M-8</v>
      </c>
      <c r="T86" s="68" t="str">
        <f t="shared" si="13"/>
        <v>II</v>
      </c>
      <c r="U86" s="68" t="str">
        <f t="shared" si="17"/>
        <v>No Aceptable o Aceptable Con Control Especifico</v>
      </c>
      <c r="V86" s="100"/>
      <c r="W86" s="14" t="str">
        <f>VLOOKUP(H86,PELIGROS!A$2:G$445,6,0)</f>
        <v>EXPLOSIÓN</v>
      </c>
      <c r="X86" s="15"/>
      <c r="Y86" s="15"/>
      <c r="Z86" s="15"/>
      <c r="AA86" s="14"/>
      <c r="AB86" s="14" t="str">
        <f>VLOOKUP(H86,PELIGROS!A$2:G$445,7,0)</f>
        <v>USO Y MANEJO ADECUADO DE E.P.P.; PROTOCOLO DE MANEJO DE PRODUCTOS QUÍMICOS; MANEJO DE KIT DE DERRAMES POR PRODUCTOS QUÍMICOS</v>
      </c>
      <c r="AC86" s="100" t="s">
        <v>1207</v>
      </c>
      <c r="AD86" s="120"/>
    </row>
    <row r="87" spans="1:30" ht="51">
      <c r="A87" s="138"/>
      <c r="B87" s="138"/>
      <c r="C87" s="120"/>
      <c r="D87" s="123"/>
      <c r="E87" s="126"/>
      <c r="F87" s="126"/>
      <c r="G87" s="14" t="str">
        <f>VLOOKUP(H87,PELIGROS!A$1:G$445,2,0)</f>
        <v>GASES Y VAPORES</v>
      </c>
      <c r="H87" s="26" t="s">
        <v>250</v>
      </c>
      <c r="I87" s="26" t="s">
        <v>1285</v>
      </c>
      <c r="J87" s="14" t="str">
        <f>VLOOKUP(H87,PELIGROS!A$2:G$445,3,0)</f>
        <v xml:space="preserve"> LESIONES EN LA PIEL, IRRITACIÓN EN VÍAS  RESPIRATORIAS, MUERTE</v>
      </c>
      <c r="K87" s="15" t="s">
        <v>1202</v>
      </c>
      <c r="L87" s="14" t="str">
        <f>VLOOKUP(H87,PELIGROS!A$2:G$445,4,0)</f>
        <v>Inspecciones planeadas e inspecciones no planeadas, procedimientos de programas de seguridad y salud en el trabajo</v>
      </c>
      <c r="M87" s="14" t="str">
        <f>VLOOKUP(H87,PELIGROS!A$2:G$445,5,0)</f>
        <v>EPP TAPABOCAS, CARETAS CON FILTROS</v>
      </c>
      <c r="N87" s="15">
        <v>2</v>
      </c>
      <c r="O87" s="16">
        <v>3</v>
      </c>
      <c r="P87" s="16">
        <v>25</v>
      </c>
      <c r="Q87" s="16">
        <f t="shared" si="14"/>
        <v>6</v>
      </c>
      <c r="R87" s="16">
        <f t="shared" si="15"/>
        <v>150</v>
      </c>
      <c r="S87" s="26" t="str">
        <f t="shared" si="16"/>
        <v>M-6</v>
      </c>
      <c r="T87" s="68" t="str">
        <f t="shared" si="13"/>
        <v>II</v>
      </c>
      <c r="U87" s="68" t="str">
        <f t="shared" si="17"/>
        <v>No Aceptable o Aceptable Con Control Especifico</v>
      </c>
      <c r="V87" s="100"/>
      <c r="W87" s="14" t="str">
        <f>VLOOKUP(H87,PELIGROS!A$2:G$445,6,0)</f>
        <v xml:space="preserve"> MUERTE</v>
      </c>
      <c r="X87" s="15"/>
      <c r="Y87" s="15"/>
      <c r="Z87" s="15"/>
      <c r="AA87" s="14"/>
      <c r="AB87" s="14" t="str">
        <f>VLOOKUP(H87,PELIGROS!A$2:G$445,7,0)</f>
        <v>USO Y MANEJO ADECUADO DE E.P.P.</v>
      </c>
      <c r="AC87" s="100"/>
      <c r="AD87" s="120"/>
    </row>
    <row r="88" spans="1:30" ht="51">
      <c r="A88" s="138"/>
      <c r="B88" s="138"/>
      <c r="C88" s="120"/>
      <c r="D88" s="123"/>
      <c r="E88" s="126"/>
      <c r="F88" s="126"/>
      <c r="G88" s="14" t="str">
        <f>VLOOKUP(H88,PELIGROS!A$1:G$445,2,0)</f>
        <v>LÍQUIDOS</v>
      </c>
      <c r="H88" s="26" t="s">
        <v>263</v>
      </c>
      <c r="I88" s="26" t="s">
        <v>1285</v>
      </c>
      <c r="J88" s="14" t="str">
        <f>VLOOKUP(H88,PELIGROS!A$2:G$445,3,0)</f>
        <v xml:space="preserve">  QUEMADURAS, IRRITACIONES, LESIONES PIEL, LESIONES OCULARES, IRRITACIÓN DE LAS MUCOSAS</v>
      </c>
      <c r="K88" s="15" t="s">
        <v>1202</v>
      </c>
      <c r="L88" s="14" t="str">
        <f>VLOOKUP(H88,PELIGROS!A$2:G$445,4,0)</f>
        <v>Inspecciones planeadas e inspecciones no planeadas, procedimientos de programas de seguridad y salud en el trabajo</v>
      </c>
      <c r="M88" s="14" t="str">
        <f>VLOOKUP(H88,PELIGROS!A$2:G$445,5,0)</f>
        <v>EPP TAPABOCAS, CARETAS CON FILTROS, GUANTES</v>
      </c>
      <c r="N88" s="15">
        <v>2</v>
      </c>
      <c r="O88" s="16">
        <v>3</v>
      </c>
      <c r="P88" s="16">
        <v>25</v>
      </c>
      <c r="Q88" s="16">
        <f t="shared" si="14"/>
        <v>6</v>
      </c>
      <c r="R88" s="16">
        <f t="shared" si="15"/>
        <v>150</v>
      </c>
      <c r="S88" s="26" t="str">
        <f t="shared" si="16"/>
        <v>M-6</v>
      </c>
      <c r="T88" s="68" t="str">
        <f t="shared" si="13"/>
        <v>II</v>
      </c>
      <c r="U88" s="68" t="str">
        <f t="shared" si="17"/>
        <v>No Aceptable o Aceptable Con Control Especifico</v>
      </c>
      <c r="V88" s="100"/>
      <c r="W88" s="14" t="str">
        <f>VLOOKUP(H88,PELIGROS!A$2:G$445,6,0)</f>
        <v>LESIONES IRREVERSIBLES VÍAS RESPIRATORIAS</v>
      </c>
      <c r="X88" s="15"/>
      <c r="Y88" s="15"/>
      <c r="Z88" s="15"/>
      <c r="AA88" s="14"/>
      <c r="AB88" s="14" t="str">
        <f>VLOOKUP(H88,PELIGROS!A$2:G$445,7,0)</f>
        <v>USO Y MANEJO ADECUADO DE E.P.P.; MANEJO DE PRODUCTOS QUÍMICOS LÍQUIDOS</v>
      </c>
      <c r="AC88" s="15" t="s">
        <v>1207</v>
      </c>
      <c r="AD88" s="120"/>
    </row>
    <row r="89" spans="1:30" ht="36.75" customHeight="1">
      <c r="A89" s="138"/>
      <c r="B89" s="138"/>
      <c r="C89" s="120"/>
      <c r="D89" s="123"/>
      <c r="E89" s="126"/>
      <c r="F89" s="126"/>
      <c r="G89" s="14" t="str">
        <f>VLOOKUP(H89,PELIGROS!A$1:G$445,2,0)</f>
        <v>NATURALEZA DE LA TAREA</v>
      </c>
      <c r="H89" s="26" t="s">
        <v>76</v>
      </c>
      <c r="I89" s="26" t="s">
        <v>1286</v>
      </c>
      <c r="J89" s="14" t="str">
        <f>VLOOKUP(H89,PELIGROS!A$2:G$445,3,0)</f>
        <v>ESTRÉS,  TRANSTORNOS DEL SUEÑO</v>
      </c>
      <c r="K89" s="15" t="s">
        <v>1202</v>
      </c>
      <c r="L89" s="14" t="str">
        <f>VLOOKUP(H89,PELIGROS!A$2:G$445,4,0)</f>
        <v>N/A</v>
      </c>
      <c r="M89" s="14" t="str">
        <f>VLOOKUP(H89,PELIGROS!A$2:G$445,5,0)</f>
        <v>PVE PSICOSOCIAL</v>
      </c>
      <c r="N89" s="15">
        <v>2</v>
      </c>
      <c r="O89" s="16">
        <v>3</v>
      </c>
      <c r="P89" s="16">
        <v>10</v>
      </c>
      <c r="Q89" s="16">
        <f t="shared" si="14"/>
        <v>6</v>
      </c>
      <c r="R89" s="16">
        <f t="shared" si="15"/>
        <v>60</v>
      </c>
      <c r="S89" s="26" t="str">
        <f t="shared" si="16"/>
        <v>M-6</v>
      </c>
      <c r="T89" s="68" t="str">
        <f t="shared" si="13"/>
        <v>III</v>
      </c>
      <c r="U89" s="68" t="str">
        <f t="shared" si="17"/>
        <v>Mejorable</v>
      </c>
      <c r="V89" s="100"/>
      <c r="W89" s="14" t="str">
        <f>VLOOKUP(H89,PELIGROS!A$2:G$445,6,0)</f>
        <v>ESTRÉS</v>
      </c>
      <c r="X89" s="15"/>
      <c r="Y89" s="15"/>
      <c r="Z89" s="15"/>
      <c r="AA89" s="14"/>
      <c r="AB89" s="14" t="str">
        <f>VLOOKUP(H89,PELIGROS!A$2:G$445,7,0)</f>
        <v>N/A</v>
      </c>
      <c r="AC89" s="100" t="s">
        <v>1208</v>
      </c>
      <c r="AD89" s="120"/>
    </row>
    <row r="90" spans="1:30" ht="36.75" customHeight="1">
      <c r="A90" s="138"/>
      <c r="B90" s="138"/>
      <c r="C90" s="120"/>
      <c r="D90" s="123"/>
      <c r="E90" s="126"/>
      <c r="F90" s="126"/>
      <c r="G90" s="14" t="str">
        <f>VLOOKUP(H90,PELIGROS!A$1:G$445,2,0)</f>
        <v>DESARROLLO DE LAS MISMAS FUNCIONES DURANTE UN LARGO PERÍODO DE TIEMPO</v>
      </c>
      <c r="H90" s="26" t="s">
        <v>455</v>
      </c>
      <c r="I90" s="26" t="s">
        <v>1286</v>
      </c>
      <c r="J90" s="14" t="str">
        <f>VLOOKUP(H90,PELIGROS!A$2:G$445,3,0)</f>
        <v>DEPRESIÓN, ESTRÉS</v>
      </c>
      <c r="K90" s="15" t="s">
        <v>1202</v>
      </c>
      <c r="L90" s="14" t="str">
        <f>VLOOKUP(H90,PELIGROS!A$2:G$445,4,0)</f>
        <v>N/A</v>
      </c>
      <c r="M90" s="14" t="str">
        <f>VLOOKUP(H90,PELIGROS!A$2:G$445,5,0)</f>
        <v>PVE PSICOSOCIAL</v>
      </c>
      <c r="N90" s="15">
        <v>2</v>
      </c>
      <c r="O90" s="16">
        <v>3</v>
      </c>
      <c r="P90" s="16">
        <v>10</v>
      </c>
      <c r="Q90" s="16">
        <f t="shared" si="14"/>
        <v>6</v>
      </c>
      <c r="R90" s="16">
        <f t="shared" si="15"/>
        <v>60</v>
      </c>
      <c r="S90" s="26" t="str">
        <f t="shared" si="16"/>
        <v>M-6</v>
      </c>
      <c r="T90" s="68" t="str">
        <f t="shared" si="13"/>
        <v>III</v>
      </c>
      <c r="U90" s="68" t="str">
        <f t="shared" si="17"/>
        <v>Mejorable</v>
      </c>
      <c r="V90" s="100"/>
      <c r="W90" s="14" t="str">
        <f>VLOOKUP(H90,PELIGROS!A$2:G$445,6,0)</f>
        <v>ESTRÉS</v>
      </c>
      <c r="X90" s="15"/>
      <c r="Y90" s="15"/>
      <c r="Z90" s="15"/>
      <c r="AA90" s="14"/>
      <c r="AB90" s="14" t="str">
        <f>VLOOKUP(H90,PELIGROS!A$2:G$445,7,0)</f>
        <v>N/A</v>
      </c>
      <c r="AC90" s="100"/>
      <c r="AD90" s="120"/>
    </row>
    <row r="91" spans="1:30" ht="51">
      <c r="A91" s="138"/>
      <c r="B91" s="138"/>
      <c r="C91" s="120"/>
      <c r="D91" s="123"/>
      <c r="E91" s="126"/>
      <c r="F91" s="126"/>
      <c r="G91" s="14" t="str">
        <f>VLOOKUP(H91,PELIGROS!A$1:G$445,2,0)</f>
        <v>Forzadas, Prolongadas</v>
      </c>
      <c r="H91" s="26" t="s">
        <v>40</v>
      </c>
      <c r="I91" s="26" t="s">
        <v>1287</v>
      </c>
      <c r="J91" s="14" t="str">
        <f>VLOOKUP(H91,PELIGROS!A$2:G$445,3,0)</f>
        <v xml:space="preserve">Lesiones osteomusculares, lesiones osteoarticulares
</v>
      </c>
      <c r="K91" s="15" t="s">
        <v>1222</v>
      </c>
      <c r="L91" s="14" t="str">
        <f>VLOOKUP(H91,PELIGROS!A$2:G$445,4,0)</f>
        <v>Inspecciones planeadas e inspecciones no planeadas, procedimientos de programas de seguridad y salud en el trabajo</v>
      </c>
      <c r="M91" s="14" t="str">
        <f>VLOOKUP(H91,PELIGROS!A$2:G$445,5,0)</f>
        <v>PVE Biomecánico, programa pausas activas, exámenes periódicos, recomendaciones, control de posturas</v>
      </c>
      <c r="N91" s="15">
        <v>2</v>
      </c>
      <c r="O91" s="16">
        <v>3</v>
      </c>
      <c r="P91" s="16">
        <v>10</v>
      </c>
      <c r="Q91" s="16">
        <f t="shared" si="14"/>
        <v>6</v>
      </c>
      <c r="R91" s="16">
        <f t="shared" si="15"/>
        <v>60</v>
      </c>
      <c r="S91" s="26" t="str">
        <f t="shared" si="16"/>
        <v>M-6</v>
      </c>
      <c r="T91" s="68" t="str">
        <f t="shared" si="13"/>
        <v>III</v>
      </c>
      <c r="U91" s="68" t="str">
        <f t="shared" si="17"/>
        <v>Mejorable</v>
      </c>
      <c r="V91" s="100"/>
      <c r="W91" s="14" t="str">
        <f>VLOOKUP(H91,PELIGROS!A$2:G$445,6,0)</f>
        <v>Enfermedades Osteomusculares</v>
      </c>
      <c r="X91" s="15"/>
      <c r="Y91" s="15"/>
      <c r="Z91" s="15"/>
      <c r="AA91" s="14"/>
      <c r="AB91" s="14" t="str">
        <f>VLOOKUP(H91,PELIGROS!A$2:G$445,7,0)</f>
        <v>Prevención en lesiones osteomusculares, líderes de pausas activas</v>
      </c>
      <c r="AC91" s="100" t="s">
        <v>1210</v>
      </c>
      <c r="AD91" s="120"/>
    </row>
    <row r="92" spans="1:30" ht="38.25">
      <c r="A92" s="138"/>
      <c r="B92" s="138"/>
      <c r="C92" s="120"/>
      <c r="D92" s="123"/>
      <c r="E92" s="126"/>
      <c r="F92" s="126"/>
      <c r="G92" s="14" t="str">
        <f>VLOOKUP(H92,PELIGROS!A$1:G$445,2,0)</f>
        <v>Movimientos repetitivos, Miembros Superiores</v>
      </c>
      <c r="H92" s="26" t="s">
        <v>47</v>
      </c>
      <c r="I92" s="26" t="s">
        <v>1287</v>
      </c>
      <c r="J92" s="14" t="str">
        <f>VLOOKUP(H92,PELIGROS!A$2:G$445,3,0)</f>
        <v>Lesiones Musculoesqueléticas</v>
      </c>
      <c r="K92" s="15" t="s">
        <v>1222</v>
      </c>
      <c r="L92" s="14" t="str">
        <f>VLOOKUP(H92,PELIGROS!A$2:G$445,4,0)</f>
        <v>N/A</v>
      </c>
      <c r="M92" s="14" t="str">
        <f>VLOOKUP(H92,PELIGROS!A$2:G$445,5,0)</f>
        <v>PVE BIomécanico, programa pausas activas, examenes periódicos, recomendaicones, control de posturas</v>
      </c>
      <c r="N92" s="15">
        <v>2</v>
      </c>
      <c r="O92" s="16">
        <v>3</v>
      </c>
      <c r="P92" s="16">
        <v>10</v>
      </c>
      <c r="Q92" s="16">
        <f t="shared" si="14"/>
        <v>6</v>
      </c>
      <c r="R92" s="16">
        <f t="shared" si="15"/>
        <v>60</v>
      </c>
      <c r="S92" s="26" t="str">
        <f t="shared" si="16"/>
        <v>M-6</v>
      </c>
      <c r="T92" s="68" t="str">
        <f t="shared" si="13"/>
        <v>III</v>
      </c>
      <c r="U92" s="68" t="str">
        <f t="shared" si="17"/>
        <v>Mejorable</v>
      </c>
      <c r="V92" s="100"/>
      <c r="W92" s="14" t="str">
        <f>VLOOKUP(H92,PELIGROS!A$2:G$445,6,0)</f>
        <v>Enfermedades musculoesqueleticas</v>
      </c>
      <c r="X92" s="15"/>
      <c r="Y92" s="15"/>
      <c r="Z92" s="15"/>
      <c r="AA92" s="14"/>
      <c r="AB92" s="14" t="str">
        <f>VLOOKUP(H92,PELIGROS!A$2:G$445,7,0)</f>
        <v>Prevención en lesiones osteomusculares, líderes de pausas activas</v>
      </c>
      <c r="AC92" s="100"/>
      <c r="AD92" s="120"/>
    </row>
    <row r="93" spans="1:30" ht="38.25">
      <c r="A93" s="138"/>
      <c r="B93" s="138"/>
      <c r="C93" s="120"/>
      <c r="D93" s="123"/>
      <c r="E93" s="126"/>
      <c r="F93" s="126"/>
      <c r="G93" s="14" t="str">
        <f>VLOOKUP(H93,PELIGROS!A$1:G$445,2,0)</f>
        <v>Superficies de trabajo irregulares o deslizantes</v>
      </c>
      <c r="H93" s="26" t="s">
        <v>597</v>
      </c>
      <c r="I93" s="26" t="s">
        <v>1288</v>
      </c>
      <c r="J93" s="14" t="str">
        <f>VLOOKUP(H93,PELIGROS!A$2:G$445,3,0)</f>
        <v>Caidas del mismo nivel, fracturas, golpe con objetos, caídas de objetos, obstrucción de rutas de evacuación</v>
      </c>
      <c r="K93" s="15" t="s">
        <v>1202</v>
      </c>
      <c r="L93" s="14" t="str">
        <f>VLOOKUP(H93,PELIGROS!A$2:G$445,4,0)</f>
        <v>N/A</v>
      </c>
      <c r="M93" s="14" t="str">
        <f>VLOOKUP(H93,PELIGROS!A$2:G$445,5,0)</f>
        <v>N/A</v>
      </c>
      <c r="N93" s="15">
        <v>2</v>
      </c>
      <c r="O93" s="16">
        <v>3</v>
      </c>
      <c r="P93" s="16">
        <v>10</v>
      </c>
      <c r="Q93" s="16">
        <f t="shared" si="14"/>
        <v>6</v>
      </c>
      <c r="R93" s="16">
        <f t="shared" si="15"/>
        <v>60</v>
      </c>
      <c r="S93" s="26" t="str">
        <f t="shared" si="16"/>
        <v>M-6</v>
      </c>
      <c r="T93" s="68" t="str">
        <f t="shared" si="13"/>
        <v>III</v>
      </c>
      <c r="U93" s="68" t="str">
        <f t="shared" si="17"/>
        <v>Mejorable</v>
      </c>
      <c r="V93" s="100"/>
      <c r="W93" s="14" t="str">
        <f>VLOOKUP(H93,PELIGROS!A$2:G$445,6,0)</f>
        <v>Caídas de distinto nivel</v>
      </c>
      <c r="X93" s="15"/>
      <c r="Y93" s="15"/>
      <c r="Z93" s="15"/>
      <c r="AA93" s="14"/>
      <c r="AB93" s="14" t="str">
        <f>VLOOKUP(H93,PELIGROS!A$2:G$445,7,0)</f>
        <v>Pautas Básicas en orden y aseo en el lugar de trabajo, actos y condiciones inseguras</v>
      </c>
      <c r="AC93" s="15" t="s">
        <v>32</v>
      </c>
      <c r="AD93" s="120"/>
    </row>
    <row r="94" spans="1:30" ht="55.5" customHeight="1">
      <c r="A94" s="138"/>
      <c r="B94" s="138"/>
      <c r="C94" s="120"/>
      <c r="D94" s="123"/>
      <c r="E94" s="126"/>
      <c r="F94" s="126"/>
      <c r="G94" s="14" t="str">
        <f>VLOOKUP(H94,PELIGROS!A$1:G$445,2,0)</f>
        <v>Maquinaria y equipo</v>
      </c>
      <c r="H94" s="26" t="s">
        <v>612</v>
      </c>
      <c r="I94" s="26" t="s">
        <v>1288</v>
      </c>
      <c r="J94" s="14" t="str">
        <f>VLOOKUP(H94,PELIGROS!A$2:G$445,3,0)</f>
        <v>Atrapamiento, amputación, aplastamiento, fractura, muerte</v>
      </c>
      <c r="K94" s="15" t="s">
        <v>1202</v>
      </c>
      <c r="L94" s="14" t="str">
        <f>VLOOKUP(H94,PELIGROS!A$2:G$445,4,0)</f>
        <v>Inspecciones planeadas e inspecciones no planeadas, procedimientos de programas de seguridad y salud en el trabajo</v>
      </c>
      <c r="M94" s="14" t="str">
        <f>VLOOKUP(H94,PELIGROS!A$2:G$445,5,0)</f>
        <v>E.P.P.</v>
      </c>
      <c r="N94" s="15">
        <v>2</v>
      </c>
      <c r="O94" s="16">
        <v>3</v>
      </c>
      <c r="P94" s="16">
        <v>10</v>
      </c>
      <c r="Q94" s="16">
        <f t="shared" si="14"/>
        <v>6</v>
      </c>
      <c r="R94" s="16">
        <f t="shared" si="15"/>
        <v>60</v>
      </c>
      <c r="S94" s="26" t="str">
        <f t="shared" si="16"/>
        <v>M-6</v>
      </c>
      <c r="T94" s="68" t="str">
        <f t="shared" si="13"/>
        <v>III</v>
      </c>
      <c r="U94" s="68" t="str">
        <f t="shared" si="17"/>
        <v>Mejorable</v>
      </c>
      <c r="V94" s="100"/>
      <c r="W94" s="14" t="str">
        <f>VLOOKUP(H94,PELIGROS!A$2:G$445,6,0)</f>
        <v>Aplastamiento</v>
      </c>
      <c r="X94" s="15"/>
      <c r="Y94" s="15"/>
      <c r="Z94" s="15"/>
      <c r="AA94" s="14"/>
      <c r="AB94" s="14" t="str">
        <f>VLOOKUP(H94,PELIGROS!A$2:G$445,7,0)</f>
        <v>Uso y manejo adecuado de E.P.P., uso y manejo adecuado de herramientas amnuales y/o máquinas y equipos</v>
      </c>
      <c r="AC94" s="15" t="s">
        <v>1220</v>
      </c>
      <c r="AD94" s="120"/>
    </row>
    <row r="95" spans="1:30" ht="51.75" thickBot="1">
      <c r="A95" s="138"/>
      <c r="B95" s="138"/>
      <c r="C95" s="121"/>
      <c r="D95" s="124"/>
      <c r="E95" s="127"/>
      <c r="F95" s="127"/>
      <c r="G95" s="17" t="str">
        <f>VLOOKUP(H95,PELIGROS!A$1:G$445,2,0)</f>
        <v>SISMOS, INCENDIOS, INUNDACIONES, TERREMOTOS, VENDAVALES, DERRUMBE</v>
      </c>
      <c r="H95" s="27" t="s">
        <v>62</v>
      </c>
      <c r="I95" s="27" t="s">
        <v>1289</v>
      </c>
      <c r="J95" s="17" t="str">
        <f>VLOOKUP(H95,PELIGROS!A$2:G$445,3,0)</f>
        <v>SISMOS, INCENDIOS, INUNDACIONES, TERREMOTOS, VENDAVALES</v>
      </c>
      <c r="K95" s="18" t="s">
        <v>1202</v>
      </c>
      <c r="L95" s="17" t="str">
        <f>VLOOKUP(H95,PELIGROS!A$2:G$445,4,0)</f>
        <v>Inspecciones planeadas e inspecciones no planeadas, procedimientos de programas de seguridad y salud en el trabajo</v>
      </c>
      <c r="M95" s="17" t="str">
        <f>VLOOKUP(H95,PELIGROS!A$2:G$445,5,0)</f>
        <v>BRIGADAS DE EMERGENCIAS</v>
      </c>
      <c r="N95" s="18">
        <v>2</v>
      </c>
      <c r="O95" s="19">
        <v>1</v>
      </c>
      <c r="P95" s="19">
        <v>100</v>
      </c>
      <c r="Q95" s="19">
        <f t="shared" si="14"/>
        <v>2</v>
      </c>
      <c r="R95" s="19">
        <f t="shared" si="15"/>
        <v>200</v>
      </c>
      <c r="S95" s="27" t="str">
        <f t="shared" si="16"/>
        <v>B-2</v>
      </c>
      <c r="T95" s="69" t="str">
        <f t="shared" si="13"/>
        <v>II</v>
      </c>
      <c r="U95" s="69" t="str">
        <f t="shared" si="17"/>
        <v>No Aceptable o Aceptable Con Control Especifico</v>
      </c>
      <c r="V95" s="101"/>
      <c r="W95" s="17" t="str">
        <f>VLOOKUP(H95,PELIGROS!A$2:G$445,6,0)</f>
        <v>MUERTE</v>
      </c>
      <c r="X95" s="18"/>
      <c r="Y95" s="18"/>
      <c r="Z95" s="18"/>
      <c r="AA95" s="17"/>
      <c r="AB95" s="17" t="str">
        <f>VLOOKUP(H95,PELIGROS!A$2:G$445,7,0)</f>
        <v>ENTRENAMIENTO DE LA BRIGADA; DIVULGACIÓN DE PLAN DE EMERGENCIA</v>
      </c>
      <c r="AC95" s="18" t="s">
        <v>1215</v>
      </c>
      <c r="AD95" s="121"/>
    </row>
    <row r="96" spans="1:30" ht="51">
      <c r="A96" s="138"/>
      <c r="B96" s="138"/>
      <c r="C96" s="88" t="s">
        <v>1226</v>
      </c>
      <c r="D96" s="131" t="s">
        <v>1227</v>
      </c>
      <c r="E96" s="134" t="s">
        <v>1030</v>
      </c>
      <c r="F96" s="134" t="s">
        <v>1201</v>
      </c>
      <c r="G96" s="52" t="str">
        <f>VLOOKUP(H96,PELIGROS!A$1:G$445,2,0)</f>
        <v>Bacteria</v>
      </c>
      <c r="H96" s="53" t="s">
        <v>108</v>
      </c>
      <c r="I96" s="53" t="s">
        <v>1283</v>
      </c>
      <c r="J96" s="52" t="str">
        <f>VLOOKUP(H96,PELIGROS!A$2:G$445,3,0)</f>
        <v>Infecciones producidas por Bacterianas</v>
      </c>
      <c r="K96" s="54" t="s">
        <v>1202</v>
      </c>
      <c r="L96" s="52" t="str">
        <f>VLOOKUP(H96,PELIGROS!A$2:G$445,4,0)</f>
        <v>Inspecciones planeadas e inspecciones no planeadas, procedimientos de programas de seguridad y salud en el trabajo</v>
      </c>
      <c r="M96" s="52" t="str">
        <f>VLOOKUP(H96,PELIGROS!A$2:G$445,5,0)</f>
        <v>Programa de vacunación, bota pantalon, overol, guantes, tapabocas, mascarillas con filtos</v>
      </c>
      <c r="N96" s="54">
        <v>2</v>
      </c>
      <c r="O96" s="55">
        <v>3</v>
      </c>
      <c r="P96" s="55">
        <v>10</v>
      </c>
      <c r="Q96" s="55">
        <f>N96*O96</f>
        <v>6</v>
      </c>
      <c r="R96" s="55">
        <f>P96*Q96</f>
        <v>60</v>
      </c>
      <c r="S96" s="53" t="str">
        <f>IF(Q96=40,"MA-40",IF(Q96=30,"MA-30",IF(Q96=20,"A-20",IF(Q96=10,"A-10",IF(Q96=24,"MA-24",IF(Q96=18,"A-18",IF(Q96=12,"A-12",IF(Q96=6,"M-6",IF(Q96=8,"M-8",IF(Q96=6,"M-6",IF(Q96=4,"B-4",IF(Q96=2,"B-2",))))))))))))</f>
        <v>M-6</v>
      </c>
      <c r="T96" s="56" t="str">
        <f t="shared" si="13"/>
        <v>III</v>
      </c>
      <c r="U96" s="56" t="str">
        <f>IF(T96=0,"",IF(T96="IV","Aceptable",IF(T96="III","Mejorable",IF(T96="II","No Aceptable o Aceptable Con Control Especifico",IF(T96="I","No Aceptable","")))))</f>
        <v>Mejorable</v>
      </c>
      <c r="V96" s="128">
        <v>1</v>
      </c>
      <c r="W96" s="52" t="str">
        <f>VLOOKUP(H96,PELIGROS!A$2:G$445,6,0)</f>
        <v xml:space="preserve">Enfermedades Infectocontagiosas
</v>
      </c>
      <c r="X96" s="54"/>
      <c r="Y96" s="54"/>
      <c r="Z96" s="54"/>
      <c r="AA96" s="52"/>
      <c r="AB96" s="52" t="str">
        <f>VLOOKUP(H96,PELIGROS!A$2:G$445,7,0)</f>
        <v xml:space="preserve">Riesgo Biológico, Autocuidado y/o Uso y manejo adecuado de E.P.P.
</v>
      </c>
      <c r="AC96" s="128" t="s">
        <v>1218</v>
      </c>
      <c r="AD96" s="88" t="s">
        <v>1204</v>
      </c>
    </row>
    <row r="97" spans="1:30" ht="51">
      <c r="A97" s="138"/>
      <c r="B97" s="138"/>
      <c r="C97" s="89"/>
      <c r="D97" s="132"/>
      <c r="E97" s="135"/>
      <c r="F97" s="135"/>
      <c r="G97" s="57" t="str">
        <f>VLOOKUP(H97,PELIGROS!A$1:G$445,2,0)</f>
        <v>Hongos</v>
      </c>
      <c r="H97" s="58" t="s">
        <v>117</v>
      </c>
      <c r="I97" s="58" t="s">
        <v>1283</v>
      </c>
      <c r="J97" s="57" t="str">
        <f>VLOOKUP(H97,PELIGROS!A$2:G$445,3,0)</f>
        <v>Micosis</v>
      </c>
      <c r="K97" s="59" t="s">
        <v>1202</v>
      </c>
      <c r="L97" s="57" t="str">
        <f>VLOOKUP(H97,PELIGROS!A$2:G$445,4,0)</f>
        <v>Inspecciones planeadas e inspecciones no planeadas, procedimientos de programas de seguridad y salud en el trabajo</v>
      </c>
      <c r="M97" s="57" t="str">
        <f>VLOOKUP(H97,PELIGROS!A$2:G$445,5,0)</f>
        <v>Programa de vacunación, éxamenes periódicos</v>
      </c>
      <c r="N97" s="59">
        <v>2</v>
      </c>
      <c r="O97" s="60">
        <v>3</v>
      </c>
      <c r="P97" s="60">
        <v>10</v>
      </c>
      <c r="Q97" s="60">
        <f t="shared" ref="Q97:Q114" si="18">N97*O97</f>
        <v>6</v>
      </c>
      <c r="R97" s="60">
        <f t="shared" ref="R97:R114" si="19">P97*Q97</f>
        <v>60</v>
      </c>
      <c r="S97" s="58" t="str">
        <f t="shared" ref="S97:S114" si="20">IF(Q97=40,"MA-40",IF(Q97=30,"MA-30",IF(Q97=20,"A-20",IF(Q97=10,"A-10",IF(Q97=24,"MA-24",IF(Q97=18,"A-18",IF(Q97=12,"A-12",IF(Q97=6,"M-6",IF(Q97=8,"M-8",IF(Q97=6,"M-6",IF(Q97=4,"B-4",IF(Q97=2,"B-2",))))))))))))</f>
        <v>M-6</v>
      </c>
      <c r="T97" s="61" t="str">
        <f t="shared" si="13"/>
        <v>III</v>
      </c>
      <c r="U97" s="61" t="str">
        <f t="shared" ref="U97:U114" si="21">IF(T97=0,"",IF(T97="IV","Aceptable",IF(T97="III","Mejorable",IF(T97="II","No Aceptable o Aceptable Con Control Especifico",IF(T97="I","No Aceptable","")))))</f>
        <v>Mejorable</v>
      </c>
      <c r="V97" s="129"/>
      <c r="W97" s="57" t="str">
        <f>VLOOKUP(H97,PELIGROS!A$2:G$445,6,0)</f>
        <v>Micosis</v>
      </c>
      <c r="X97" s="59"/>
      <c r="Y97" s="59"/>
      <c r="Z97" s="59"/>
      <c r="AA97" s="57"/>
      <c r="AB97" s="57" t="str">
        <f>VLOOKUP(H97,PELIGROS!A$2:G$445,7,0)</f>
        <v xml:space="preserve">Riesgo Biológico, Autocuidado y/o Uso y manejo adecuado de E.P.P.
</v>
      </c>
      <c r="AC97" s="129"/>
      <c r="AD97" s="89"/>
    </row>
    <row r="98" spans="1:30" ht="38.25">
      <c r="A98" s="138"/>
      <c r="B98" s="138"/>
      <c r="C98" s="89"/>
      <c r="D98" s="132"/>
      <c r="E98" s="135"/>
      <c r="F98" s="135"/>
      <c r="G98" s="57" t="str">
        <f>VLOOKUP(H98,PELIGROS!A$1:G$445,2,0)</f>
        <v>Fluidos y Excrementos</v>
      </c>
      <c r="H98" s="58" t="s">
        <v>98</v>
      </c>
      <c r="I98" s="58" t="s">
        <v>1283</v>
      </c>
      <c r="J98" s="57" t="str">
        <f>VLOOKUP(H98,PELIGROS!A$2:G$445,3,0)</f>
        <v>Enfermedades Infectocontagiosas</v>
      </c>
      <c r="K98" s="59" t="s">
        <v>1202</v>
      </c>
      <c r="L98" s="57" t="str">
        <f>VLOOKUP(H98,PELIGROS!A$2:G$445,4,0)</f>
        <v>N/A</v>
      </c>
      <c r="M98" s="57" t="str">
        <f>VLOOKUP(H98,PELIGROS!A$2:G$445,5,0)</f>
        <v>N/A</v>
      </c>
      <c r="N98" s="59">
        <v>2</v>
      </c>
      <c r="O98" s="60">
        <v>3</v>
      </c>
      <c r="P98" s="60">
        <v>10</v>
      </c>
      <c r="Q98" s="60">
        <f t="shared" si="18"/>
        <v>6</v>
      </c>
      <c r="R98" s="60">
        <f t="shared" si="19"/>
        <v>60</v>
      </c>
      <c r="S98" s="58" t="str">
        <f t="shared" si="20"/>
        <v>M-6</v>
      </c>
      <c r="T98" s="61" t="str">
        <f t="shared" si="13"/>
        <v>III</v>
      </c>
      <c r="U98" s="61" t="str">
        <f t="shared" si="21"/>
        <v>Mejorable</v>
      </c>
      <c r="V98" s="129"/>
      <c r="W98" s="57" t="str">
        <f>VLOOKUP(H98,PELIGROS!A$2:G$445,6,0)</f>
        <v>Posibles enfermedades</v>
      </c>
      <c r="X98" s="59"/>
      <c r="Y98" s="59"/>
      <c r="Z98" s="59"/>
      <c r="AA98" s="57"/>
      <c r="AB98" s="57" t="str">
        <f>VLOOKUP(H98,PELIGROS!A$2:G$445,7,0)</f>
        <v xml:space="preserve">Riesgo Biológico, Autocuidado y/o Uso y manejo adecuado de E.P.P.
</v>
      </c>
      <c r="AC98" s="129"/>
      <c r="AD98" s="89"/>
    </row>
    <row r="99" spans="1:30" ht="38.25">
      <c r="A99" s="138"/>
      <c r="B99" s="138"/>
      <c r="C99" s="89"/>
      <c r="D99" s="132"/>
      <c r="E99" s="135"/>
      <c r="F99" s="135"/>
      <c r="G99" s="57" t="str">
        <f>VLOOKUP(H99,PELIGROS!A$1:G$445,2,0)</f>
        <v>Parásitos</v>
      </c>
      <c r="H99" s="58" t="s">
        <v>105</v>
      </c>
      <c r="I99" s="58" t="s">
        <v>1283</v>
      </c>
      <c r="J99" s="57" t="str">
        <f>VLOOKUP(H99,PELIGROS!A$2:G$445,3,0)</f>
        <v>Lesiones, infecciones parasitarias</v>
      </c>
      <c r="K99" s="59" t="s">
        <v>1202</v>
      </c>
      <c r="L99" s="57" t="str">
        <f>VLOOKUP(H99,PELIGROS!A$2:G$445,4,0)</f>
        <v>N/A</v>
      </c>
      <c r="M99" s="57" t="str">
        <f>VLOOKUP(H99,PELIGROS!A$2:G$445,5,0)</f>
        <v>N/A</v>
      </c>
      <c r="N99" s="59">
        <v>2</v>
      </c>
      <c r="O99" s="60">
        <v>3</v>
      </c>
      <c r="P99" s="60">
        <v>10</v>
      </c>
      <c r="Q99" s="60">
        <f t="shared" si="18"/>
        <v>6</v>
      </c>
      <c r="R99" s="60">
        <f t="shared" si="19"/>
        <v>60</v>
      </c>
      <c r="S99" s="58" t="str">
        <f t="shared" si="20"/>
        <v>M-6</v>
      </c>
      <c r="T99" s="61" t="str">
        <f t="shared" si="13"/>
        <v>III</v>
      </c>
      <c r="U99" s="61" t="str">
        <f t="shared" si="21"/>
        <v>Mejorable</v>
      </c>
      <c r="V99" s="129"/>
      <c r="W99" s="57" t="str">
        <f>VLOOKUP(H99,PELIGROS!A$2:G$445,6,0)</f>
        <v>Enfermedades Parasitarias</v>
      </c>
      <c r="X99" s="59"/>
      <c r="Y99" s="59"/>
      <c r="Z99" s="59"/>
      <c r="AA99" s="57"/>
      <c r="AB99" s="57" t="str">
        <f>VLOOKUP(H99,PELIGROS!A$2:G$445,7,0)</f>
        <v xml:space="preserve">Riesgo Biológico, Autocuidado y/o Uso y manejo adecuado de E.P.P.
</v>
      </c>
      <c r="AC99" s="129"/>
      <c r="AD99" s="89"/>
    </row>
    <row r="100" spans="1:30" ht="51">
      <c r="A100" s="138"/>
      <c r="B100" s="138"/>
      <c r="C100" s="89"/>
      <c r="D100" s="132"/>
      <c r="E100" s="135"/>
      <c r="F100" s="135"/>
      <c r="G100" s="57" t="str">
        <f>VLOOKUP(H100,PELIGROS!A$1:G$445,2,0)</f>
        <v>INFRAROJA, ULTRAVIOLETA, VISIBLE, RADIOFRECUENCIA, MICROONDAS, LASER</v>
      </c>
      <c r="H100" s="58" t="s">
        <v>67</v>
      </c>
      <c r="I100" s="58" t="s">
        <v>1284</v>
      </c>
      <c r="J100" s="57" t="str">
        <f>VLOOKUP(H100,PELIGROS!A$2:G$445,3,0)</f>
        <v>CÁNCER, LESIONES DÉRMICAS Y OCULARES</v>
      </c>
      <c r="K100" s="59" t="s">
        <v>1202</v>
      </c>
      <c r="L100" s="57" t="str">
        <f>VLOOKUP(H100,PELIGROS!A$2:G$445,4,0)</f>
        <v>Inspecciones planeadas e inspecciones no planeadas, procedimientos de programas de seguridad y salud en el trabajo</v>
      </c>
      <c r="M100" s="57" t="str">
        <f>VLOOKUP(H100,PELIGROS!A$2:G$445,5,0)</f>
        <v>PROGRAMA BLOQUEADOR SOLAR</v>
      </c>
      <c r="N100" s="59">
        <v>2</v>
      </c>
      <c r="O100" s="60">
        <v>3</v>
      </c>
      <c r="P100" s="60">
        <v>10</v>
      </c>
      <c r="Q100" s="60">
        <f t="shared" si="18"/>
        <v>6</v>
      </c>
      <c r="R100" s="60">
        <f t="shared" si="19"/>
        <v>60</v>
      </c>
      <c r="S100" s="58" t="str">
        <f t="shared" si="20"/>
        <v>M-6</v>
      </c>
      <c r="T100" s="61" t="str">
        <f t="shared" si="13"/>
        <v>III</v>
      </c>
      <c r="U100" s="61" t="str">
        <f t="shared" si="21"/>
        <v>Mejorable</v>
      </c>
      <c r="V100" s="129"/>
      <c r="W100" s="57" t="str">
        <f>VLOOKUP(H100,PELIGROS!A$2:G$445,6,0)</f>
        <v>CÁNCER</v>
      </c>
      <c r="X100" s="59"/>
      <c r="Y100" s="59"/>
      <c r="Z100" s="59"/>
      <c r="AA100" s="57"/>
      <c r="AB100" s="57" t="str">
        <f>VLOOKUP(H100,PELIGROS!A$2:G$445,7,0)</f>
        <v>N/A</v>
      </c>
      <c r="AC100" s="59" t="s">
        <v>1205</v>
      </c>
      <c r="AD100" s="89"/>
    </row>
    <row r="101" spans="1:30" ht="51">
      <c r="A101" s="138"/>
      <c r="B101" s="138"/>
      <c r="C101" s="89"/>
      <c r="D101" s="132"/>
      <c r="E101" s="135"/>
      <c r="F101" s="135"/>
      <c r="G101" s="57" t="str">
        <f>VLOOKUP(H101,PELIGROS!A$1:G$445,2,0)</f>
        <v>ENERGÍA TÉRMICA, CAMBIO DE TEMPERATURA DURANTE LOS RECORRIDOS</v>
      </c>
      <c r="H101" s="58" t="s">
        <v>174</v>
      </c>
      <c r="I101" s="58" t="s">
        <v>1284</v>
      </c>
      <c r="J101" s="57" t="str">
        <f>VLOOKUP(H101,PELIGROS!A$2:G$445,3,0)</f>
        <v xml:space="preserve"> HIPOTERMIA</v>
      </c>
      <c r="K101" s="59" t="s">
        <v>1202</v>
      </c>
      <c r="L101" s="57" t="str">
        <f>VLOOKUP(H101,PELIGROS!A$2:G$445,4,0)</f>
        <v>Inspecciones planeadas e inspecciones no planeadas, procedimientos de programas de seguridad y salud en el trabajo</v>
      </c>
      <c r="M101" s="57" t="str">
        <f>VLOOKUP(H101,PELIGROS!A$2:G$445,5,0)</f>
        <v>EPP OVEROLES TERMICOS</v>
      </c>
      <c r="N101" s="59">
        <v>2</v>
      </c>
      <c r="O101" s="60">
        <v>4</v>
      </c>
      <c r="P101" s="60">
        <v>10</v>
      </c>
      <c r="Q101" s="60">
        <f t="shared" si="18"/>
        <v>8</v>
      </c>
      <c r="R101" s="60">
        <f t="shared" si="19"/>
        <v>80</v>
      </c>
      <c r="S101" s="58" t="str">
        <f t="shared" si="20"/>
        <v>M-8</v>
      </c>
      <c r="T101" s="61" t="str">
        <f t="shared" si="13"/>
        <v>III</v>
      </c>
      <c r="U101" s="61" t="str">
        <f t="shared" si="21"/>
        <v>Mejorable</v>
      </c>
      <c r="V101" s="129"/>
      <c r="W101" s="57" t="str">
        <f>VLOOKUP(H101,PELIGROS!A$2:G$445,6,0)</f>
        <v xml:space="preserve"> HIPOTERMIA</v>
      </c>
      <c r="X101" s="59"/>
      <c r="Y101" s="59"/>
      <c r="Z101" s="59"/>
      <c r="AA101" s="57"/>
      <c r="AB101" s="57" t="str">
        <f>VLOOKUP(H101,PELIGROS!A$2:G$445,7,0)</f>
        <v>N/A</v>
      </c>
      <c r="AC101" s="59" t="s">
        <v>1206</v>
      </c>
      <c r="AD101" s="89"/>
    </row>
    <row r="102" spans="1:30" ht="63.75">
      <c r="A102" s="138"/>
      <c r="B102" s="138"/>
      <c r="C102" s="89"/>
      <c r="D102" s="132"/>
      <c r="E102" s="135"/>
      <c r="F102" s="135"/>
      <c r="G102" s="57" t="str">
        <f>VLOOKUP(H102,PELIGROS!A$1:G$445,2,0)</f>
        <v xml:space="preserve">MALA DISTRIBUCIÓN DE PRODUCTOS </v>
      </c>
      <c r="H102" s="58" t="s">
        <v>244</v>
      </c>
      <c r="I102" s="58" t="s">
        <v>1285</v>
      </c>
      <c r="J102" s="57" t="str">
        <f>VLOOKUP(H102,PELIGROS!A$2:G$445,3,0)</f>
        <v xml:space="preserve">INCENDIO, EXPLOSIÓN, QUEMADURAS, LESIONES DÉRMICAS, LESIONES EN VÍAS RESPIRATORIAS,INTOXICACIÓN,  NÁUSEAS, VÓMITOS, IRRITACIÓN CONJUNTIVA </v>
      </c>
      <c r="K102" s="59" t="s">
        <v>1202</v>
      </c>
      <c r="L102" s="57" t="str">
        <f>VLOOKUP(H102,PELIGROS!A$2:G$445,4,0)</f>
        <v>Inspecciones planeadas e inspecciones no planeadas, procedimientos de programas de seguridad y salud en el trabajo</v>
      </c>
      <c r="M102" s="57" t="str">
        <f>VLOOKUP(H102,PELIGROS!A$2:G$445,5,0)</f>
        <v xml:space="preserve">NO OBSERVADO </v>
      </c>
      <c r="N102" s="59">
        <v>2</v>
      </c>
      <c r="O102" s="60">
        <v>4</v>
      </c>
      <c r="P102" s="60">
        <v>25</v>
      </c>
      <c r="Q102" s="60">
        <f t="shared" si="18"/>
        <v>8</v>
      </c>
      <c r="R102" s="60">
        <f t="shared" si="19"/>
        <v>200</v>
      </c>
      <c r="S102" s="58" t="str">
        <f t="shared" si="20"/>
        <v>M-8</v>
      </c>
      <c r="T102" s="61" t="str">
        <f t="shared" si="13"/>
        <v>II</v>
      </c>
      <c r="U102" s="61" t="str">
        <f t="shared" si="21"/>
        <v>No Aceptable o Aceptable Con Control Especifico</v>
      </c>
      <c r="V102" s="129"/>
      <c r="W102" s="57" t="str">
        <f>VLOOKUP(H102,PELIGROS!A$2:G$445,6,0)</f>
        <v>EXPLOSIÓN</v>
      </c>
      <c r="X102" s="59"/>
      <c r="Y102" s="59"/>
      <c r="Z102" s="59"/>
      <c r="AA102" s="57"/>
      <c r="AB102" s="57" t="str">
        <f>VLOOKUP(H102,PELIGROS!A$2:G$445,7,0)</f>
        <v>USO Y MANEJO ADECUADO DE E.P.P.; PROTOCOLO DE MANEJO DE PRODUCTOS QUÍMICOS; MANEJO DE KIT DE DERRAMES POR PRODUCTOS QUÍMICOS</v>
      </c>
      <c r="AC102" s="129" t="s">
        <v>1207</v>
      </c>
      <c r="AD102" s="89"/>
    </row>
    <row r="103" spans="1:30" ht="51">
      <c r="A103" s="138"/>
      <c r="B103" s="138"/>
      <c r="C103" s="89"/>
      <c r="D103" s="132"/>
      <c r="E103" s="135"/>
      <c r="F103" s="135"/>
      <c r="G103" s="57" t="str">
        <f>VLOOKUP(H103,PELIGROS!A$1:G$445,2,0)</f>
        <v>GASES Y VAPORES</v>
      </c>
      <c r="H103" s="58" t="s">
        <v>250</v>
      </c>
      <c r="I103" s="58" t="s">
        <v>1285</v>
      </c>
      <c r="J103" s="57" t="str">
        <f>VLOOKUP(H103,PELIGROS!A$2:G$445,3,0)</f>
        <v xml:space="preserve"> LESIONES EN LA PIEL, IRRITACIÓN EN VÍAS  RESPIRATORIAS, MUERTE</v>
      </c>
      <c r="K103" s="59" t="s">
        <v>1202</v>
      </c>
      <c r="L103" s="57" t="str">
        <f>VLOOKUP(H103,PELIGROS!A$2:G$445,4,0)</f>
        <v>Inspecciones planeadas e inspecciones no planeadas, procedimientos de programas de seguridad y salud en el trabajo</v>
      </c>
      <c r="M103" s="57" t="str">
        <f>VLOOKUP(H103,PELIGROS!A$2:G$445,5,0)</f>
        <v>EPP TAPABOCAS, CARETAS CON FILTROS</v>
      </c>
      <c r="N103" s="59">
        <v>2</v>
      </c>
      <c r="O103" s="60">
        <v>3</v>
      </c>
      <c r="P103" s="60">
        <v>25</v>
      </c>
      <c r="Q103" s="60">
        <f t="shared" si="18"/>
        <v>6</v>
      </c>
      <c r="R103" s="60">
        <f t="shared" si="19"/>
        <v>150</v>
      </c>
      <c r="S103" s="58" t="str">
        <f t="shared" si="20"/>
        <v>M-6</v>
      </c>
      <c r="T103" s="61" t="str">
        <f t="shared" si="13"/>
        <v>II</v>
      </c>
      <c r="U103" s="61" t="str">
        <f t="shared" si="21"/>
        <v>No Aceptable o Aceptable Con Control Especifico</v>
      </c>
      <c r="V103" s="129"/>
      <c r="W103" s="57" t="str">
        <f>VLOOKUP(H103,PELIGROS!A$2:G$445,6,0)</f>
        <v xml:space="preserve"> MUERTE</v>
      </c>
      <c r="X103" s="59"/>
      <c r="Y103" s="59"/>
      <c r="Z103" s="59"/>
      <c r="AA103" s="57"/>
      <c r="AB103" s="57" t="str">
        <f>VLOOKUP(H103,PELIGROS!A$2:G$445,7,0)</f>
        <v>USO Y MANEJO ADECUADO DE E.P.P.</v>
      </c>
      <c r="AC103" s="129"/>
      <c r="AD103" s="89"/>
    </row>
    <row r="104" spans="1:30" ht="51">
      <c r="A104" s="138"/>
      <c r="B104" s="138"/>
      <c r="C104" s="89"/>
      <c r="D104" s="132"/>
      <c r="E104" s="135"/>
      <c r="F104" s="135"/>
      <c r="G104" s="57" t="str">
        <f>VLOOKUP(H104,PELIGROS!A$1:G$445,2,0)</f>
        <v>LÍQUIDOS</v>
      </c>
      <c r="H104" s="58" t="s">
        <v>263</v>
      </c>
      <c r="I104" s="58" t="s">
        <v>1285</v>
      </c>
      <c r="J104" s="57" t="str">
        <f>VLOOKUP(H104,PELIGROS!A$2:G$445,3,0)</f>
        <v xml:space="preserve">  QUEMADURAS, IRRITACIONES, LESIONES PIEL, LESIONES OCULARES, IRRITACIÓN DE LAS MUCOSAS</v>
      </c>
      <c r="K104" s="59" t="s">
        <v>1202</v>
      </c>
      <c r="L104" s="57" t="str">
        <f>VLOOKUP(H104,PELIGROS!A$2:G$445,4,0)</f>
        <v>Inspecciones planeadas e inspecciones no planeadas, procedimientos de programas de seguridad y salud en el trabajo</v>
      </c>
      <c r="M104" s="57" t="str">
        <f>VLOOKUP(H104,PELIGROS!A$2:G$445,5,0)</f>
        <v>EPP TAPABOCAS, CARETAS CON FILTROS, GUANTES</v>
      </c>
      <c r="N104" s="59">
        <v>2</v>
      </c>
      <c r="O104" s="60">
        <v>3</v>
      </c>
      <c r="P104" s="60">
        <v>25</v>
      </c>
      <c r="Q104" s="60">
        <f t="shared" si="18"/>
        <v>6</v>
      </c>
      <c r="R104" s="60">
        <f t="shared" si="19"/>
        <v>150</v>
      </c>
      <c r="S104" s="58" t="str">
        <f t="shared" si="20"/>
        <v>M-6</v>
      </c>
      <c r="T104" s="61" t="str">
        <f t="shared" si="13"/>
        <v>II</v>
      </c>
      <c r="U104" s="61" t="str">
        <f t="shared" si="21"/>
        <v>No Aceptable o Aceptable Con Control Especifico</v>
      </c>
      <c r="V104" s="129"/>
      <c r="W104" s="57" t="str">
        <f>VLOOKUP(H104,PELIGROS!A$2:G$445,6,0)</f>
        <v>LESIONES IRREVERSIBLES VÍAS RESPIRATORIAS</v>
      </c>
      <c r="X104" s="59"/>
      <c r="Y104" s="59"/>
      <c r="Z104" s="59"/>
      <c r="AA104" s="57"/>
      <c r="AB104" s="57" t="str">
        <f>VLOOKUP(H104,PELIGROS!A$2:G$445,7,0)</f>
        <v>USO Y MANEJO ADECUADO DE E.P.P.; MANEJO DE PRODUCTOS QUÍMICOS LÍQUIDOS</v>
      </c>
      <c r="AC104" s="59" t="s">
        <v>1207</v>
      </c>
      <c r="AD104" s="89"/>
    </row>
    <row r="105" spans="1:30" ht="34.5" customHeight="1">
      <c r="A105" s="138"/>
      <c r="B105" s="138"/>
      <c r="C105" s="89"/>
      <c r="D105" s="132"/>
      <c r="E105" s="135"/>
      <c r="F105" s="135"/>
      <c r="G105" s="57" t="str">
        <f>VLOOKUP(H105,PELIGROS!A$1:G$445,2,0)</f>
        <v>NATURALEZA DE LA TAREA</v>
      </c>
      <c r="H105" s="58" t="s">
        <v>76</v>
      </c>
      <c r="I105" s="58" t="s">
        <v>1286</v>
      </c>
      <c r="J105" s="57" t="str">
        <f>VLOOKUP(H105,PELIGROS!A$2:G$445,3,0)</f>
        <v>ESTRÉS,  TRANSTORNOS DEL SUEÑO</v>
      </c>
      <c r="K105" s="59" t="s">
        <v>1202</v>
      </c>
      <c r="L105" s="57" t="str">
        <f>VLOOKUP(H105,PELIGROS!A$2:G$445,4,0)</f>
        <v>N/A</v>
      </c>
      <c r="M105" s="57" t="str">
        <f>VLOOKUP(H105,PELIGROS!A$2:G$445,5,0)</f>
        <v>PVE PSICOSOCIAL</v>
      </c>
      <c r="N105" s="59">
        <v>2</v>
      </c>
      <c r="O105" s="60">
        <v>3</v>
      </c>
      <c r="P105" s="60">
        <v>10</v>
      </c>
      <c r="Q105" s="60">
        <f t="shared" si="18"/>
        <v>6</v>
      </c>
      <c r="R105" s="60">
        <f t="shared" si="19"/>
        <v>60</v>
      </c>
      <c r="S105" s="58" t="str">
        <f t="shared" si="20"/>
        <v>M-6</v>
      </c>
      <c r="T105" s="61" t="str">
        <f t="shared" si="13"/>
        <v>III</v>
      </c>
      <c r="U105" s="61" t="str">
        <f t="shared" si="21"/>
        <v>Mejorable</v>
      </c>
      <c r="V105" s="129"/>
      <c r="W105" s="57" t="str">
        <f>VLOOKUP(H105,PELIGROS!A$2:G$445,6,0)</f>
        <v>ESTRÉS</v>
      </c>
      <c r="X105" s="59"/>
      <c r="Y105" s="59"/>
      <c r="Z105" s="59"/>
      <c r="AA105" s="57"/>
      <c r="AB105" s="57" t="str">
        <f>VLOOKUP(H105,PELIGROS!A$2:G$445,7,0)</f>
        <v>N/A</v>
      </c>
      <c r="AC105" s="129" t="s">
        <v>1208</v>
      </c>
      <c r="AD105" s="89"/>
    </row>
    <row r="106" spans="1:30" ht="34.5" customHeight="1">
      <c r="A106" s="138"/>
      <c r="B106" s="138"/>
      <c r="C106" s="89"/>
      <c r="D106" s="132"/>
      <c r="E106" s="135"/>
      <c r="F106" s="135"/>
      <c r="G106" s="57" t="str">
        <f>VLOOKUP(H106,PELIGROS!A$1:G$445,2,0)</f>
        <v>DESARROLLO DE LAS MISMAS FUNCIONES DURANTE UN LARGO PERÍODO DE TIEMPO</v>
      </c>
      <c r="H106" s="58" t="s">
        <v>455</v>
      </c>
      <c r="I106" s="58" t="s">
        <v>1286</v>
      </c>
      <c r="J106" s="57" t="str">
        <f>VLOOKUP(H106,PELIGROS!A$2:G$445,3,0)</f>
        <v>DEPRESIÓN, ESTRÉS</v>
      </c>
      <c r="K106" s="59" t="s">
        <v>1202</v>
      </c>
      <c r="L106" s="57" t="str">
        <f>VLOOKUP(H106,PELIGROS!A$2:G$445,4,0)</f>
        <v>N/A</v>
      </c>
      <c r="M106" s="57" t="str">
        <f>VLOOKUP(H106,PELIGROS!A$2:G$445,5,0)</f>
        <v>PVE PSICOSOCIAL</v>
      </c>
      <c r="N106" s="59">
        <v>2</v>
      </c>
      <c r="O106" s="60">
        <v>3</v>
      </c>
      <c r="P106" s="60">
        <v>10</v>
      </c>
      <c r="Q106" s="60">
        <f t="shared" si="18"/>
        <v>6</v>
      </c>
      <c r="R106" s="60">
        <f t="shared" si="19"/>
        <v>60</v>
      </c>
      <c r="S106" s="58" t="str">
        <f t="shared" si="20"/>
        <v>M-6</v>
      </c>
      <c r="T106" s="61" t="str">
        <f t="shared" si="13"/>
        <v>III</v>
      </c>
      <c r="U106" s="61" t="str">
        <f t="shared" si="21"/>
        <v>Mejorable</v>
      </c>
      <c r="V106" s="129"/>
      <c r="W106" s="57" t="str">
        <f>VLOOKUP(H106,PELIGROS!A$2:G$445,6,0)</f>
        <v>ESTRÉS</v>
      </c>
      <c r="X106" s="59"/>
      <c r="Y106" s="59"/>
      <c r="Z106" s="59"/>
      <c r="AA106" s="57"/>
      <c r="AB106" s="57" t="str">
        <f>VLOOKUP(H106,PELIGROS!A$2:G$445,7,0)</f>
        <v>N/A</v>
      </c>
      <c r="AC106" s="129"/>
      <c r="AD106" s="89"/>
    </row>
    <row r="107" spans="1:30" ht="51">
      <c r="A107" s="138"/>
      <c r="B107" s="138"/>
      <c r="C107" s="89"/>
      <c r="D107" s="132"/>
      <c r="E107" s="135"/>
      <c r="F107" s="135"/>
      <c r="G107" s="57" t="str">
        <f>VLOOKUP(H107,PELIGROS!A$1:G$445,2,0)</f>
        <v>Forzadas, Prolongadas</v>
      </c>
      <c r="H107" s="58" t="s">
        <v>40</v>
      </c>
      <c r="I107" s="58" t="s">
        <v>1287</v>
      </c>
      <c r="J107" s="57" t="str">
        <f>VLOOKUP(H107,PELIGROS!A$2:G$445,3,0)</f>
        <v xml:space="preserve">Lesiones osteomusculares, lesiones osteoarticulares
</v>
      </c>
      <c r="K107" s="59" t="s">
        <v>1222</v>
      </c>
      <c r="L107" s="57" t="str">
        <f>VLOOKUP(H107,PELIGROS!A$2:G$445,4,0)</f>
        <v>Inspecciones planeadas e inspecciones no planeadas, procedimientos de programas de seguridad y salud en el trabajo</v>
      </c>
      <c r="M107" s="57" t="str">
        <f>VLOOKUP(H107,PELIGROS!A$2:G$445,5,0)</f>
        <v>PVE Biomecánico, programa pausas activas, exámenes periódicos, recomendaciones, control de posturas</v>
      </c>
      <c r="N107" s="59">
        <v>2</v>
      </c>
      <c r="O107" s="60">
        <v>3</v>
      </c>
      <c r="P107" s="60">
        <v>10</v>
      </c>
      <c r="Q107" s="60">
        <f t="shared" si="18"/>
        <v>6</v>
      </c>
      <c r="R107" s="60">
        <f t="shared" si="19"/>
        <v>60</v>
      </c>
      <c r="S107" s="58" t="str">
        <f t="shared" si="20"/>
        <v>M-6</v>
      </c>
      <c r="T107" s="61" t="str">
        <f t="shared" si="13"/>
        <v>III</v>
      </c>
      <c r="U107" s="61" t="str">
        <f t="shared" si="21"/>
        <v>Mejorable</v>
      </c>
      <c r="V107" s="129"/>
      <c r="W107" s="57" t="str">
        <f>VLOOKUP(H107,PELIGROS!A$2:G$445,6,0)</f>
        <v>Enfermedades Osteomusculares</v>
      </c>
      <c r="X107" s="59"/>
      <c r="Y107" s="59"/>
      <c r="Z107" s="59"/>
      <c r="AA107" s="57"/>
      <c r="AB107" s="57" t="str">
        <f>VLOOKUP(H107,PELIGROS!A$2:G$445,7,0)</f>
        <v>Prevención en lesiones osteomusculares, líderes de pausas activas</v>
      </c>
      <c r="AC107" s="129" t="s">
        <v>1210</v>
      </c>
      <c r="AD107" s="89"/>
    </row>
    <row r="108" spans="1:30" ht="38.25">
      <c r="A108" s="138"/>
      <c r="B108" s="138"/>
      <c r="C108" s="89"/>
      <c r="D108" s="132"/>
      <c r="E108" s="135"/>
      <c r="F108" s="135"/>
      <c r="G108" s="57" t="str">
        <f>VLOOKUP(H108,PELIGROS!A$1:G$445,2,0)</f>
        <v>Movimientos repetitivos, Miembros Superiores</v>
      </c>
      <c r="H108" s="58" t="s">
        <v>47</v>
      </c>
      <c r="I108" s="58" t="s">
        <v>1287</v>
      </c>
      <c r="J108" s="57" t="str">
        <f>VLOOKUP(H108,PELIGROS!A$2:G$445,3,0)</f>
        <v>Lesiones Musculoesqueléticas</v>
      </c>
      <c r="K108" s="59" t="s">
        <v>1222</v>
      </c>
      <c r="L108" s="57" t="str">
        <f>VLOOKUP(H108,PELIGROS!A$2:G$445,4,0)</f>
        <v>N/A</v>
      </c>
      <c r="M108" s="57" t="str">
        <f>VLOOKUP(H108,PELIGROS!A$2:G$445,5,0)</f>
        <v>PVE BIomécanico, programa pausas activas, examenes periódicos, recomendaicones, control de posturas</v>
      </c>
      <c r="N108" s="59">
        <v>2</v>
      </c>
      <c r="O108" s="60">
        <v>3</v>
      </c>
      <c r="P108" s="60">
        <v>10</v>
      </c>
      <c r="Q108" s="60">
        <f t="shared" si="18"/>
        <v>6</v>
      </c>
      <c r="R108" s="60">
        <f t="shared" si="19"/>
        <v>60</v>
      </c>
      <c r="S108" s="58" t="str">
        <f t="shared" si="20"/>
        <v>M-6</v>
      </c>
      <c r="T108" s="61" t="str">
        <f t="shared" si="13"/>
        <v>III</v>
      </c>
      <c r="U108" s="61" t="str">
        <f t="shared" si="21"/>
        <v>Mejorable</v>
      </c>
      <c r="V108" s="129"/>
      <c r="W108" s="57" t="str">
        <f>VLOOKUP(H108,PELIGROS!A$2:G$445,6,0)</f>
        <v>Enfermedades musculoesqueleticas</v>
      </c>
      <c r="X108" s="59"/>
      <c r="Y108" s="59"/>
      <c r="Z108" s="59"/>
      <c r="AA108" s="57"/>
      <c r="AB108" s="57" t="str">
        <f>VLOOKUP(H108,PELIGROS!A$2:G$445,7,0)</f>
        <v>Prevención en lesiones osteomusculares, líderes de pausas activas</v>
      </c>
      <c r="AC108" s="129"/>
      <c r="AD108" s="89"/>
    </row>
    <row r="109" spans="1:30" ht="63.75">
      <c r="A109" s="138"/>
      <c r="B109" s="138"/>
      <c r="C109" s="89"/>
      <c r="D109" s="132"/>
      <c r="E109" s="135"/>
      <c r="F109" s="135"/>
      <c r="G109" s="57" t="str">
        <f>VLOOKUP(H109,PELIGROS!A$1:G$445,2,0)</f>
        <v>Atropellamiento, Envestir</v>
      </c>
      <c r="H109" s="58" t="s">
        <v>1187</v>
      </c>
      <c r="I109" s="58" t="s">
        <v>1288</v>
      </c>
      <c r="J109" s="57" t="str">
        <f>VLOOKUP(H109,PELIGROS!A$2:G$445,3,0)</f>
        <v>Lesiones, pérdidas materiales, muerte</v>
      </c>
      <c r="K109" s="59" t="s">
        <v>1202</v>
      </c>
      <c r="L109" s="57" t="str">
        <f>VLOOKUP(H109,PELIGROS!A$2:G$445,4,0)</f>
        <v>Inspecciones planeadas e inspecciones no planeadas, procedimientos de programas de seguridad y salud en el trabajo</v>
      </c>
      <c r="M109" s="57" t="str">
        <f>VLOOKUP(H109,PELIGROS!A$2:G$445,5,0)</f>
        <v>Programa de seguridad vial, señalización</v>
      </c>
      <c r="N109" s="59">
        <v>2</v>
      </c>
      <c r="O109" s="60">
        <v>1</v>
      </c>
      <c r="P109" s="60">
        <v>60</v>
      </c>
      <c r="Q109" s="60">
        <f t="shared" si="18"/>
        <v>2</v>
      </c>
      <c r="R109" s="60">
        <f t="shared" si="19"/>
        <v>120</v>
      </c>
      <c r="S109" s="58" t="str">
        <f t="shared" si="20"/>
        <v>B-2</v>
      </c>
      <c r="T109" s="61" t="str">
        <f t="shared" si="13"/>
        <v>III</v>
      </c>
      <c r="U109" s="61" t="str">
        <f t="shared" si="21"/>
        <v>Mejorable</v>
      </c>
      <c r="V109" s="129"/>
      <c r="W109" s="57" t="str">
        <f>VLOOKUP(H109,PELIGROS!A$2:G$445,6,0)</f>
        <v>Muerte</v>
      </c>
      <c r="X109" s="59"/>
      <c r="Y109" s="59"/>
      <c r="Z109" s="59"/>
      <c r="AA109" s="57"/>
      <c r="AB109" s="57" t="str">
        <f>VLOOKUP(H109,PELIGROS!A$2:G$445,7,0)</f>
        <v>Seguridad vial y manejo defensivo, aseguramiento de áreas de trabajo</v>
      </c>
      <c r="AC109" s="59" t="s">
        <v>1211</v>
      </c>
      <c r="AD109" s="89"/>
    </row>
    <row r="110" spans="1:30" ht="38.25">
      <c r="A110" s="138"/>
      <c r="B110" s="138"/>
      <c r="C110" s="89"/>
      <c r="D110" s="132"/>
      <c r="E110" s="135"/>
      <c r="F110" s="135"/>
      <c r="G110" s="57" t="str">
        <f>VLOOKUP(H110,PELIGROS!A$1:G$445,2,0)</f>
        <v>Superficies de trabajo irregulares o deslizantes</v>
      </c>
      <c r="H110" s="58" t="s">
        <v>597</v>
      </c>
      <c r="I110" s="58" t="s">
        <v>1288</v>
      </c>
      <c r="J110" s="57" t="str">
        <f>VLOOKUP(H110,PELIGROS!A$2:G$445,3,0)</f>
        <v>Caidas del mismo nivel, fracturas, golpe con objetos, caídas de objetos, obstrucción de rutas de evacuación</v>
      </c>
      <c r="K110" s="59" t="s">
        <v>1202</v>
      </c>
      <c r="L110" s="57" t="str">
        <f>VLOOKUP(H110,PELIGROS!A$2:G$445,4,0)</f>
        <v>N/A</v>
      </c>
      <c r="M110" s="57" t="str">
        <f>VLOOKUP(H110,PELIGROS!A$2:G$445,5,0)</f>
        <v>N/A</v>
      </c>
      <c r="N110" s="59">
        <v>2</v>
      </c>
      <c r="O110" s="60">
        <v>3</v>
      </c>
      <c r="P110" s="60">
        <v>10</v>
      </c>
      <c r="Q110" s="60">
        <f t="shared" si="18"/>
        <v>6</v>
      </c>
      <c r="R110" s="60">
        <f t="shared" si="19"/>
        <v>60</v>
      </c>
      <c r="S110" s="58" t="str">
        <f t="shared" si="20"/>
        <v>M-6</v>
      </c>
      <c r="T110" s="61" t="str">
        <f t="shared" si="13"/>
        <v>III</v>
      </c>
      <c r="U110" s="61" t="str">
        <f t="shared" si="21"/>
        <v>Mejorable</v>
      </c>
      <c r="V110" s="129"/>
      <c r="W110" s="57" t="str">
        <f>VLOOKUP(H110,PELIGROS!A$2:G$445,6,0)</f>
        <v>Caídas de distinto nivel</v>
      </c>
      <c r="X110" s="59"/>
      <c r="Y110" s="59"/>
      <c r="Z110" s="59"/>
      <c r="AA110" s="57"/>
      <c r="AB110" s="57" t="str">
        <f>VLOOKUP(H110,PELIGROS!A$2:G$445,7,0)</f>
        <v>Pautas Básicas en orden y aseo en el lugar de trabajo, actos y condiciones inseguras</v>
      </c>
      <c r="AC110" s="59" t="s">
        <v>32</v>
      </c>
      <c r="AD110" s="89"/>
    </row>
    <row r="111" spans="1:30" ht="57.75" customHeight="1">
      <c r="A111" s="138"/>
      <c r="B111" s="138"/>
      <c r="C111" s="89"/>
      <c r="D111" s="132"/>
      <c r="E111" s="135"/>
      <c r="F111" s="135"/>
      <c r="G111" s="57" t="str">
        <f>VLOOKUP(H111,PELIGROS!A$1:G$445,2,0)</f>
        <v>Maquinaria y equipo</v>
      </c>
      <c r="H111" s="58" t="s">
        <v>612</v>
      </c>
      <c r="I111" s="58" t="s">
        <v>1288</v>
      </c>
      <c r="J111" s="57" t="str">
        <f>VLOOKUP(H111,PELIGROS!A$2:G$445,3,0)</f>
        <v>Atrapamiento, amputación, aplastamiento, fractura, muerte</v>
      </c>
      <c r="K111" s="59" t="s">
        <v>1202</v>
      </c>
      <c r="L111" s="57" t="str">
        <f>VLOOKUP(H111,PELIGROS!A$2:G$445,4,0)</f>
        <v>Inspecciones planeadas e inspecciones no planeadas, procedimientos de programas de seguridad y salud en el trabajo</v>
      </c>
      <c r="M111" s="57" t="str">
        <f>VLOOKUP(H111,PELIGROS!A$2:G$445,5,0)</f>
        <v>E.P.P.</v>
      </c>
      <c r="N111" s="59">
        <v>2</v>
      </c>
      <c r="O111" s="60">
        <v>3</v>
      </c>
      <c r="P111" s="60">
        <v>10</v>
      </c>
      <c r="Q111" s="60">
        <f t="shared" si="18"/>
        <v>6</v>
      </c>
      <c r="R111" s="60">
        <f t="shared" si="19"/>
        <v>60</v>
      </c>
      <c r="S111" s="58" t="str">
        <f t="shared" si="20"/>
        <v>M-6</v>
      </c>
      <c r="T111" s="61" t="str">
        <f t="shared" si="13"/>
        <v>III</v>
      </c>
      <c r="U111" s="61" t="str">
        <f t="shared" si="21"/>
        <v>Mejorable</v>
      </c>
      <c r="V111" s="129"/>
      <c r="W111" s="57" t="str">
        <f>VLOOKUP(H111,PELIGROS!A$2:G$445,6,0)</f>
        <v>Aplastamiento</v>
      </c>
      <c r="X111" s="59"/>
      <c r="Y111" s="59"/>
      <c r="Z111" s="59"/>
      <c r="AA111" s="57"/>
      <c r="AB111" s="57" t="str">
        <f>VLOOKUP(H111,PELIGROS!A$2:G$445,7,0)</f>
        <v>Uso y manejo adecuado de E.P.P., uso y manejo adecuado de herramientas amnuales y/o máquinas y equipos</v>
      </c>
      <c r="AC111" s="59" t="s">
        <v>1220</v>
      </c>
      <c r="AD111" s="89"/>
    </row>
    <row r="112" spans="1:30" ht="84.75" customHeight="1">
      <c r="A112" s="138"/>
      <c r="B112" s="138"/>
      <c r="C112" s="89"/>
      <c r="D112" s="132"/>
      <c r="E112" s="135"/>
      <c r="F112" s="135"/>
      <c r="G112" s="57" t="str">
        <f>VLOOKUP(H112,PELIGROS!A$1:G$445,2,0)</f>
        <v>Atraco, golpiza, atentados y secuestrados</v>
      </c>
      <c r="H112" s="58" t="s">
        <v>57</v>
      </c>
      <c r="I112" s="58" t="s">
        <v>1288</v>
      </c>
      <c r="J112" s="57" t="str">
        <f>VLOOKUP(H112,PELIGROS!A$2:G$445,3,0)</f>
        <v>Estrés, golpes, Secuestros</v>
      </c>
      <c r="K112" s="59" t="s">
        <v>1202</v>
      </c>
      <c r="L112" s="57" t="str">
        <f>VLOOKUP(H112,PELIGROS!A$2:G$445,4,0)</f>
        <v>Inspecciones planeadas e inspecciones no planeadas, procedimientos de programas de seguridad y salud en el trabajo</v>
      </c>
      <c r="M112" s="57" t="str">
        <f>VLOOKUP(H112,PELIGROS!A$2:G$445,5,0)</f>
        <v xml:space="preserve">Uniformes Corporativos, Caquetas corporativas, Carnetización
</v>
      </c>
      <c r="N112" s="59">
        <v>2</v>
      </c>
      <c r="O112" s="60">
        <v>1</v>
      </c>
      <c r="P112" s="60">
        <v>60</v>
      </c>
      <c r="Q112" s="60">
        <f t="shared" si="18"/>
        <v>2</v>
      </c>
      <c r="R112" s="60">
        <f t="shared" si="19"/>
        <v>120</v>
      </c>
      <c r="S112" s="58" t="str">
        <f t="shared" si="20"/>
        <v>B-2</v>
      </c>
      <c r="T112" s="61" t="str">
        <f t="shared" si="13"/>
        <v>III</v>
      </c>
      <c r="U112" s="61" t="str">
        <f t="shared" si="21"/>
        <v>Mejorable</v>
      </c>
      <c r="V112" s="129"/>
      <c r="W112" s="57" t="str">
        <f>VLOOKUP(H112,PELIGROS!A$2:G$445,6,0)</f>
        <v>Secuestros</v>
      </c>
      <c r="X112" s="59"/>
      <c r="Y112" s="59"/>
      <c r="Z112" s="59"/>
      <c r="AA112" s="57"/>
      <c r="AB112" s="57" t="str">
        <f>VLOOKUP(H112,PELIGROS!A$2:G$445,7,0)</f>
        <v>N/A</v>
      </c>
      <c r="AC112" s="59" t="s">
        <v>1213</v>
      </c>
      <c r="AD112" s="89"/>
    </row>
    <row r="113" spans="1:30" ht="89.25">
      <c r="A113" s="138"/>
      <c r="B113" s="138"/>
      <c r="C113" s="89"/>
      <c r="D113" s="132"/>
      <c r="E113" s="135"/>
      <c r="F113" s="135"/>
      <c r="G113" s="57" t="str">
        <f>VLOOKUP(H113,PELIGROS!A$1:G$445,2,0)</f>
        <v>MANTENIMIENTO DE PUENTE GRUAS, LIMPIEZA DE CANALES, MANTENIMIENTO DE INSTALACIONES LOCATIVAS, MANTENIMIENTO Y REPARACIÓN DE POZOS</v>
      </c>
      <c r="H113" s="58" t="s">
        <v>624</v>
      </c>
      <c r="I113" s="58" t="s">
        <v>1288</v>
      </c>
      <c r="J113" s="57" t="str">
        <f>VLOOKUP(H113,PELIGROS!A$2:G$445,3,0)</f>
        <v>LESIONES, FRACTURAS, MUERTE</v>
      </c>
      <c r="K113" s="59" t="s">
        <v>1202</v>
      </c>
      <c r="L113" s="57" t="str">
        <f>VLOOKUP(H113,PELIGROS!A$2:G$445,4,0)</f>
        <v>Inspecciones planeadas e inspecciones no planeadas, procedimientos de programas de seguridad y salud en el trabajo</v>
      </c>
      <c r="M113" s="57" t="str">
        <f>VLOOKUP(H113,PELIGROS!A$2:G$445,5,0)</f>
        <v>EPP</v>
      </c>
      <c r="N113" s="59">
        <v>2</v>
      </c>
      <c r="O113" s="60">
        <v>1</v>
      </c>
      <c r="P113" s="60">
        <v>100</v>
      </c>
      <c r="Q113" s="60">
        <f t="shared" si="18"/>
        <v>2</v>
      </c>
      <c r="R113" s="60">
        <f t="shared" si="19"/>
        <v>200</v>
      </c>
      <c r="S113" s="58" t="str">
        <f t="shared" si="20"/>
        <v>B-2</v>
      </c>
      <c r="T113" s="61" t="str">
        <f t="shared" si="13"/>
        <v>II</v>
      </c>
      <c r="U113" s="61" t="str">
        <f t="shared" si="21"/>
        <v>No Aceptable o Aceptable Con Control Especifico</v>
      </c>
      <c r="V113" s="129"/>
      <c r="W113" s="57" t="str">
        <f>VLOOKUP(H113,PELIGROS!A$2:G$445,6,0)</f>
        <v>MUERTE</v>
      </c>
      <c r="X113" s="59"/>
      <c r="Y113" s="59"/>
      <c r="Z113" s="59"/>
      <c r="AA113" s="57"/>
      <c r="AB113" s="57" t="str">
        <f>VLOOKUP(H113,PELIGROS!A$2:G$445,7,0)</f>
        <v>CERTIFICACIÓN Y/O ENTRENAMIENTO EN TRABAJO SEGURO EN ALTURAS; DILGENCIAMIENTO DE PERMISO DE TRABAJO; USO Y MANEJO ADECUADO DE E.P.P.; ARME Y DESARME DE ANDAMIOS</v>
      </c>
      <c r="AC113" s="59" t="s">
        <v>32</v>
      </c>
      <c r="AD113" s="89"/>
    </row>
    <row r="114" spans="1:30" ht="51.75" thickBot="1">
      <c r="A114" s="139"/>
      <c r="B114" s="139"/>
      <c r="C114" s="90"/>
      <c r="D114" s="133"/>
      <c r="E114" s="136"/>
      <c r="F114" s="136"/>
      <c r="G114" s="62" t="str">
        <f>VLOOKUP(H114,PELIGROS!A$1:G$445,2,0)</f>
        <v>SISMOS, INCENDIOS, INUNDACIONES, TERREMOTOS, VENDAVALES, DERRUMBE</v>
      </c>
      <c r="H114" s="63" t="s">
        <v>62</v>
      </c>
      <c r="I114" s="63" t="s">
        <v>1289</v>
      </c>
      <c r="J114" s="62" t="str">
        <f>VLOOKUP(H114,PELIGROS!A$2:G$445,3,0)</f>
        <v>SISMOS, INCENDIOS, INUNDACIONES, TERREMOTOS, VENDAVALES</v>
      </c>
      <c r="K114" s="64" t="s">
        <v>1202</v>
      </c>
      <c r="L114" s="62" t="str">
        <f>VLOOKUP(H114,PELIGROS!A$2:G$445,4,0)</f>
        <v>Inspecciones planeadas e inspecciones no planeadas, procedimientos de programas de seguridad y salud en el trabajo</v>
      </c>
      <c r="M114" s="62" t="str">
        <f>VLOOKUP(H114,PELIGROS!A$2:G$445,5,0)</f>
        <v>BRIGADAS DE EMERGENCIAS</v>
      </c>
      <c r="N114" s="64">
        <v>2</v>
      </c>
      <c r="O114" s="65">
        <v>1</v>
      </c>
      <c r="P114" s="65">
        <v>100</v>
      </c>
      <c r="Q114" s="65">
        <f t="shared" si="18"/>
        <v>2</v>
      </c>
      <c r="R114" s="65">
        <f t="shared" si="19"/>
        <v>200</v>
      </c>
      <c r="S114" s="63" t="str">
        <f t="shared" si="20"/>
        <v>B-2</v>
      </c>
      <c r="T114" s="66" t="str">
        <f t="shared" si="13"/>
        <v>II</v>
      </c>
      <c r="U114" s="66" t="str">
        <f t="shared" si="21"/>
        <v>No Aceptable o Aceptable Con Control Especifico</v>
      </c>
      <c r="V114" s="130"/>
      <c r="W114" s="62" t="str">
        <f>VLOOKUP(H114,PELIGROS!A$2:G$445,6,0)</f>
        <v>MUERTE</v>
      </c>
      <c r="X114" s="64"/>
      <c r="Y114" s="64"/>
      <c r="Z114" s="64"/>
      <c r="AA114" s="62"/>
      <c r="AB114" s="62" t="str">
        <f>VLOOKUP(H114,PELIGROS!A$2:G$445,7,0)</f>
        <v>ENTRENAMIENTO DE LA BRIGADA; DIVULGACIÓN DE PLAN DE EMERGENCIA</v>
      </c>
      <c r="AC114" s="64" t="s">
        <v>1215</v>
      </c>
      <c r="AD114" s="90"/>
    </row>
    <row r="116" spans="1:30" ht="13.5" thickBot="1"/>
    <row r="117" spans="1:30" ht="15.75" customHeight="1" thickBot="1">
      <c r="A117" s="116" t="s">
        <v>1193</v>
      </c>
      <c r="B117" s="116"/>
      <c r="C117" s="116"/>
      <c r="D117" s="116"/>
      <c r="E117" s="116"/>
      <c r="F117" s="116"/>
      <c r="G117" s="116"/>
    </row>
    <row r="118" spans="1:30" ht="15.75" customHeight="1" thickBot="1">
      <c r="A118" s="109" t="s">
        <v>1194</v>
      </c>
      <c r="B118" s="109"/>
      <c r="C118" s="109"/>
      <c r="D118" s="117" t="s">
        <v>1195</v>
      </c>
      <c r="E118" s="117"/>
      <c r="F118" s="117"/>
      <c r="G118" s="117"/>
    </row>
    <row r="119" spans="1:30" ht="15.75" customHeight="1">
      <c r="A119" s="106" t="s">
        <v>1231</v>
      </c>
      <c r="B119" s="107"/>
      <c r="C119" s="108"/>
      <c r="D119" s="118" t="s">
        <v>1230</v>
      </c>
      <c r="E119" s="118"/>
      <c r="F119" s="118"/>
      <c r="G119" s="118"/>
    </row>
    <row r="120" spans="1:30" ht="15.75" customHeight="1" thickBot="1">
      <c r="A120" s="103"/>
      <c r="B120" s="104"/>
      <c r="C120" s="105"/>
      <c r="D120" s="102"/>
      <c r="E120" s="102"/>
      <c r="F120" s="102"/>
      <c r="G120" s="102"/>
    </row>
  </sheetData>
  <mergeCells count="78">
    <mergeCell ref="A11:A114"/>
    <mergeCell ref="B11:B114"/>
    <mergeCell ref="AC96:AC99"/>
    <mergeCell ref="AD96:AD114"/>
    <mergeCell ref="AC102:AC103"/>
    <mergeCell ref="AC105:AC106"/>
    <mergeCell ref="AC107:AC108"/>
    <mergeCell ref="C96:C114"/>
    <mergeCell ref="D96:D114"/>
    <mergeCell ref="E96:E114"/>
    <mergeCell ref="F96:F114"/>
    <mergeCell ref="V96:V114"/>
    <mergeCell ref="AD70:AD79"/>
    <mergeCell ref="AC73:AC74"/>
    <mergeCell ref="AC75:AC76"/>
    <mergeCell ref="C80:C95"/>
    <mergeCell ref="C70:C79"/>
    <mergeCell ref="D70:D79"/>
    <mergeCell ref="E70:E79"/>
    <mergeCell ref="F70:F79"/>
    <mergeCell ref="V70:V79"/>
    <mergeCell ref="D32:D53"/>
    <mergeCell ref="E32:E53"/>
    <mergeCell ref="F32:F53"/>
    <mergeCell ref="AD80:AD95"/>
    <mergeCell ref="AC86:AC87"/>
    <mergeCell ref="AC89:AC90"/>
    <mergeCell ref="AC91:AC92"/>
    <mergeCell ref="D80:D95"/>
    <mergeCell ref="E80:E95"/>
    <mergeCell ref="F80:F95"/>
    <mergeCell ref="V80:V95"/>
    <mergeCell ref="AC80:AC83"/>
    <mergeCell ref="F54:F69"/>
    <mergeCell ref="V54:V69"/>
    <mergeCell ref="AC54:AC55"/>
    <mergeCell ref="AD54:AD69"/>
    <mergeCell ref="AC59:AC61"/>
    <mergeCell ref="AC63:AC64"/>
    <mergeCell ref="AC18:AC20"/>
    <mergeCell ref="AC21:AC23"/>
    <mergeCell ref="AC24:AC25"/>
    <mergeCell ref="AD32:AD53"/>
    <mergeCell ref="AC39:AC41"/>
    <mergeCell ref="AC42:AC45"/>
    <mergeCell ref="AC46:AC47"/>
    <mergeCell ref="D120:G120"/>
    <mergeCell ref="A120:C120"/>
    <mergeCell ref="A119:C119"/>
    <mergeCell ref="A118:C118"/>
    <mergeCell ref="A8:A10"/>
    <mergeCell ref="B8:B10"/>
    <mergeCell ref="A117:G117"/>
    <mergeCell ref="D118:G118"/>
    <mergeCell ref="D119:G119"/>
    <mergeCell ref="C11:C31"/>
    <mergeCell ref="D11:D31"/>
    <mergeCell ref="E11:E31"/>
    <mergeCell ref="F11:F31"/>
    <mergeCell ref="C54:C69"/>
    <mergeCell ref="D54:D69"/>
    <mergeCell ref="E54:E69"/>
    <mergeCell ref="G8:I9"/>
    <mergeCell ref="C32:C53"/>
    <mergeCell ref="X8:AD9"/>
    <mergeCell ref="N8:T9"/>
    <mergeCell ref="E5:G5"/>
    <mergeCell ref="C8:F9"/>
    <mergeCell ref="J8:J10"/>
    <mergeCell ref="K8:M9"/>
    <mergeCell ref="U8:U9"/>
    <mergeCell ref="V8:W9"/>
    <mergeCell ref="H10:I10"/>
    <mergeCell ref="V11:V31"/>
    <mergeCell ref="AC11:AC15"/>
    <mergeCell ref="V32:V53"/>
    <mergeCell ref="AC32:AC36"/>
    <mergeCell ref="AD11:AD31"/>
  </mergeCells>
  <conditionalFormatting sqref="U1:U10 U115:U1048576">
    <cfRule type="containsText" dxfId="1019" priority="180" operator="containsText" text="No Aceptable o Aceptable con Control Especifico">
      <formula>NOT(ISERROR(SEARCH("No Aceptable o Aceptable con Control Especifico",U1)))</formula>
    </cfRule>
    <cfRule type="containsText" dxfId="1018" priority="181" operator="containsText" text="No Aceptable">
      <formula>NOT(ISERROR(SEARCH("No Aceptable",U1)))</formula>
    </cfRule>
    <cfRule type="containsText" dxfId="1017" priority="182" operator="containsText" text="No Aceptable o Aceptable con Control Especifico">
      <formula>NOT(ISERROR(SEARCH("No Aceptable o Aceptable con Control Especifico",U1)))</formula>
    </cfRule>
  </conditionalFormatting>
  <conditionalFormatting sqref="T1:T10 T115:T1048576">
    <cfRule type="cellIs" dxfId="1016" priority="179" operator="equal">
      <formula>"II"</formula>
    </cfRule>
  </conditionalFormatting>
  <conditionalFormatting sqref="U112 U11:U28">
    <cfRule type="containsText" dxfId="1015" priority="10" stopIfTrue="1" operator="containsText" text="Mejorable">
      <formula>NOT(ISERROR(SEARCH("Mejorable",U11)))</formula>
    </cfRule>
  </conditionalFormatting>
  <conditionalFormatting sqref="U113">
    <cfRule type="containsText" dxfId="1014" priority="1" stopIfTrue="1" operator="containsText" text="Mejorable">
      <formula>NOT(ISERROR(SEARCH("Mejorable",U113)))</formula>
    </cfRule>
  </conditionalFormatting>
  <conditionalFormatting sqref="P30:P31 P11:P28">
    <cfRule type="cellIs" priority="153" stopIfTrue="1" operator="equal">
      <formula>"10, 25, 50, 100"</formula>
    </cfRule>
  </conditionalFormatting>
  <conditionalFormatting sqref="T30:T31 T11:T28">
    <cfRule type="cellIs" dxfId="1013" priority="149" stopIfTrue="1" operator="equal">
      <formula>"IV"</formula>
    </cfRule>
    <cfRule type="cellIs" dxfId="1012" priority="150" stopIfTrue="1" operator="equal">
      <formula>"III"</formula>
    </cfRule>
    <cfRule type="cellIs" dxfId="1011" priority="151" stopIfTrue="1" operator="equal">
      <formula>"II"</formula>
    </cfRule>
    <cfRule type="cellIs" dxfId="1010" priority="152" stopIfTrue="1" operator="equal">
      <formula>"I"</formula>
    </cfRule>
  </conditionalFormatting>
  <conditionalFormatting sqref="U30:U31 U11:U28">
    <cfRule type="cellIs" dxfId="1009" priority="147" stopIfTrue="1" operator="equal">
      <formula>"No Aceptable"</formula>
    </cfRule>
    <cfRule type="cellIs" dxfId="1008" priority="148" stopIfTrue="1" operator="equal">
      <formula>"Aceptable"</formula>
    </cfRule>
  </conditionalFormatting>
  <conditionalFormatting sqref="U30:U31 U11:U28">
    <cfRule type="cellIs" dxfId="1007" priority="146" stopIfTrue="1" operator="equal">
      <formula>"No Aceptable o Aceptable Con Control Especifico"</formula>
    </cfRule>
  </conditionalFormatting>
  <conditionalFormatting sqref="U30:U31">
    <cfRule type="containsText" dxfId="1006" priority="145" stopIfTrue="1" operator="containsText" text="Mejorable">
      <formula>NOT(ISERROR(SEARCH("Mejorable",U30)))</formula>
    </cfRule>
  </conditionalFormatting>
  <conditionalFormatting sqref="P29">
    <cfRule type="cellIs" priority="144" stopIfTrue="1" operator="equal">
      <formula>"10, 25, 50, 100"</formula>
    </cfRule>
  </conditionalFormatting>
  <conditionalFormatting sqref="T29">
    <cfRule type="cellIs" dxfId="1005" priority="140" stopIfTrue="1" operator="equal">
      <formula>"IV"</formula>
    </cfRule>
    <cfRule type="cellIs" dxfId="1004" priority="141" stopIfTrue="1" operator="equal">
      <formula>"III"</formula>
    </cfRule>
    <cfRule type="cellIs" dxfId="1003" priority="142" stopIfTrue="1" operator="equal">
      <formula>"II"</formula>
    </cfRule>
    <cfRule type="cellIs" dxfId="1002" priority="143" stopIfTrue="1" operator="equal">
      <formula>"I"</formula>
    </cfRule>
  </conditionalFormatting>
  <conditionalFormatting sqref="U29">
    <cfRule type="cellIs" dxfId="1001" priority="138" stopIfTrue="1" operator="equal">
      <formula>"No Aceptable"</formula>
    </cfRule>
    <cfRule type="cellIs" dxfId="1000" priority="139" stopIfTrue="1" operator="equal">
      <formula>"Aceptable"</formula>
    </cfRule>
  </conditionalFormatting>
  <conditionalFormatting sqref="U29">
    <cfRule type="cellIs" dxfId="999" priority="137" stopIfTrue="1" operator="equal">
      <formula>"No Aceptable o Aceptable Con Control Especifico"</formula>
    </cfRule>
  </conditionalFormatting>
  <conditionalFormatting sqref="U29">
    <cfRule type="containsText" dxfId="998" priority="136" stopIfTrue="1" operator="containsText" text="Mejorable">
      <formula>NOT(ISERROR(SEARCH("Mejorable",U29)))</formula>
    </cfRule>
  </conditionalFormatting>
  <conditionalFormatting sqref="P32:P50 P52:P53">
    <cfRule type="cellIs" priority="135" stopIfTrue="1" operator="equal">
      <formula>"10, 25, 50, 100"</formula>
    </cfRule>
  </conditionalFormatting>
  <conditionalFormatting sqref="T32:T50 T52:T53">
    <cfRule type="cellIs" dxfId="997" priority="131" stopIfTrue="1" operator="equal">
      <formula>"IV"</formula>
    </cfRule>
    <cfRule type="cellIs" dxfId="996" priority="132" stopIfTrue="1" operator="equal">
      <formula>"III"</formula>
    </cfRule>
    <cfRule type="cellIs" dxfId="995" priority="133" stopIfTrue="1" operator="equal">
      <formula>"II"</formula>
    </cfRule>
    <cfRule type="cellIs" dxfId="994" priority="134" stopIfTrue="1" operator="equal">
      <formula>"I"</formula>
    </cfRule>
  </conditionalFormatting>
  <conditionalFormatting sqref="U32:U50 U52:U53">
    <cfRule type="cellIs" dxfId="993" priority="129" stopIfTrue="1" operator="equal">
      <formula>"No Aceptable"</formula>
    </cfRule>
    <cfRule type="cellIs" dxfId="992" priority="130" stopIfTrue="1" operator="equal">
      <formula>"Aceptable"</formula>
    </cfRule>
  </conditionalFormatting>
  <conditionalFormatting sqref="U32:U50 U52:U53">
    <cfRule type="cellIs" dxfId="991" priority="128" stopIfTrue="1" operator="equal">
      <formula>"No Aceptable o Aceptable Con Control Especifico"</formula>
    </cfRule>
  </conditionalFormatting>
  <conditionalFormatting sqref="U32:U50 U52:U53">
    <cfRule type="containsText" dxfId="990" priority="127" stopIfTrue="1" operator="containsText" text="Mejorable">
      <formula>NOT(ISERROR(SEARCH("Mejorable",U32)))</formula>
    </cfRule>
  </conditionalFormatting>
  <conditionalFormatting sqref="P51">
    <cfRule type="cellIs" priority="126" stopIfTrue="1" operator="equal">
      <formula>"10, 25, 50, 100"</formula>
    </cfRule>
  </conditionalFormatting>
  <conditionalFormatting sqref="T51">
    <cfRule type="cellIs" dxfId="989" priority="122" stopIfTrue="1" operator="equal">
      <formula>"IV"</formula>
    </cfRule>
    <cfRule type="cellIs" dxfId="988" priority="123" stopIfTrue="1" operator="equal">
      <formula>"III"</formula>
    </cfRule>
    <cfRule type="cellIs" dxfId="987" priority="124" stopIfTrue="1" operator="equal">
      <formula>"II"</formula>
    </cfRule>
    <cfRule type="cellIs" dxfId="986" priority="125" stopIfTrue="1" operator="equal">
      <formula>"I"</formula>
    </cfRule>
  </conditionalFormatting>
  <conditionalFormatting sqref="U51">
    <cfRule type="cellIs" dxfId="985" priority="120" stopIfTrue="1" operator="equal">
      <formula>"No Aceptable"</formula>
    </cfRule>
    <cfRule type="cellIs" dxfId="984" priority="121" stopIfTrue="1" operator="equal">
      <formula>"Aceptable"</formula>
    </cfRule>
  </conditionalFormatting>
  <conditionalFormatting sqref="U51">
    <cfRule type="cellIs" dxfId="983" priority="119" stopIfTrue="1" operator="equal">
      <formula>"No Aceptable o Aceptable Con Control Especifico"</formula>
    </cfRule>
  </conditionalFormatting>
  <conditionalFormatting sqref="U51">
    <cfRule type="containsText" dxfId="982" priority="118" stopIfTrue="1" operator="containsText" text="Mejorable">
      <formula>NOT(ISERROR(SEARCH("Mejorable",U51)))</formula>
    </cfRule>
  </conditionalFormatting>
  <conditionalFormatting sqref="P54:P56 P58:P67">
    <cfRule type="cellIs" priority="117" stopIfTrue="1" operator="equal">
      <formula>"10, 25, 50, 100"</formula>
    </cfRule>
  </conditionalFormatting>
  <conditionalFormatting sqref="T54:T56 T58:T67">
    <cfRule type="cellIs" dxfId="981" priority="113" stopIfTrue="1" operator="equal">
      <formula>"IV"</formula>
    </cfRule>
    <cfRule type="cellIs" dxfId="980" priority="114" stopIfTrue="1" operator="equal">
      <formula>"III"</formula>
    </cfRule>
    <cfRule type="cellIs" dxfId="979" priority="115" stopIfTrue="1" operator="equal">
      <formula>"II"</formula>
    </cfRule>
    <cfRule type="cellIs" dxfId="978" priority="116" stopIfTrue="1" operator="equal">
      <formula>"I"</formula>
    </cfRule>
  </conditionalFormatting>
  <conditionalFormatting sqref="U54:U56 U58:U67">
    <cfRule type="cellIs" dxfId="977" priority="111" stopIfTrue="1" operator="equal">
      <formula>"No Aceptable"</formula>
    </cfRule>
    <cfRule type="cellIs" dxfId="976" priority="112" stopIfTrue="1" operator="equal">
      <formula>"Aceptable"</formula>
    </cfRule>
  </conditionalFormatting>
  <conditionalFormatting sqref="U54:U56 U58:U67">
    <cfRule type="cellIs" dxfId="975" priority="110" stopIfTrue="1" operator="equal">
      <formula>"No Aceptable o Aceptable Con Control Especifico"</formula>
    </cfRule>
  </conditionalFormatting>
  <conditionalFormatting sqref="U54:U56 U58:U67">
    <cfRule type="containsText" dxfId="974" priority="109" stopIfTrue="1" operator="containsText" text="Mejorable">
      <formula>NOT(ISERROR(SEARCH("Mejorable",U54)))</formula>
    </cfRule>
  </conditionalFormatting>
  <conditionalFormatting sqref="P68:P69">
    <cfRule type="cellIs" priority="108" stopIfTrue="1" operator="equal">
      <formula>"10, 25, 50, 100"</formula>
    </cfRule>
  </conditionalFormatting>
  <conditionalFormatting sqref="T68:T69">
    <cfRule type="cellIs" dxfId="973" priority="104" stopIfTrue="1" operator="equal">
      <formula>"IV"</formula>
    </cfRule>
    <cfRule type="cellIs" dxfId="972" priority="105" stopIfTrue="1" operator="equal">
      <formula>"III"</formula>
    </cfRule>
    <cfRule type="cellIs" dxfId="971" priority="106" stopIfTrue="1" operator="equal">
      <formula>"II"</formula>
    </cfRule>
    <cfRule type="cellIs" dxfId="970" priority="107" stopIfTrue="1" operator="equal">
      <formula>"I"</formula>
    </cfRule>
  </conditionalFormatting>
  <conditionalFormatting sqref="U68:U69">
    <cfRule type="cellIs" dxfId="969" priority="102" stopIfTrue="1" operator="equal">
      <formula>"No Aceptable"</formula>
    </cfRule>
    <cfRule type="cellIs" dxfId="968" priority="103" stopIfTrue="1" operator="equal">
      <formula>"Aceptable"</formula>
    </cfRule>
  </conditionalFormatting>
  <conditionalFormatting sqref="U68:U69">
    <cfRule type="cellIs" dxfId="967" priority="101" stopIfTrue="1" operator="equal">
      <formula>"No Aceptable o Aceptable Con Control Especifico"</formula>
    </cfRule>
  </conditionalFormatting>
  <conditionalFormatting sqref="U68:U69">
    <cfRule type="containsText" dxfId="966" priority="100" stopIfTrue="1" operator="containsText" text="Mejorable">
      <formula>NOT(ISERROR(SEARCH("Mejorable",U68)))</formula>
    </cfRule>
  </conditionalFormatting>
  <conditionalFormatting sqref="P57">
    <cfRule type="cellIs" priority="99" stopIfTrue="1" operator="equal">
      <formula>"10, 25, 50, 100"</formula>
    </cfRule>
  </conditionalFormatting>
  <conditionalFormatting sqref="T57">
    <cfRule type="cellIs" dxfId="965" priority="95" stopIfTrue="1" operator="equal">
      <formula>"IV"</formula>
    </cfRule>
    <cfRule type="cellIs" dxfId="964" priority="96" stopIfTrue="1" operator="equal">
      <formula>"III"</formula>
    </cfRule>
    <cfRule type="cellIs" dxfId="963" priority="97" stopIfTrue="1" operator="equal">
      <formula>"II"</formula>
    </cfRule>
    <cfRule type="cellIs" dxfId="962" priority="98" stopIfTrue="1" operator="equal">
      <formula>"I"</formula>
    </cfRule>
  </conditionalFormatting>
  <conditionalFormatting sqref="U57">
    <cfRule type="cellIs" dxfId="961" priority="93" stopIfTrue="1" operator="equal">
      <formula>"No Aceptable"</formula>
    </cfRule>
    <cfRule type="cellIs" dxfId="960" priority="94" stopIfTrue="1" operator="equal">
      <formula>"Aceptable"</formula>
    </cfRule>
  </conditionalFormatting>
  <conditionalFormatting sqref="U57">
    <cfRule type="cellIs" dxfId="959" priority="92" stopIfTrue="1" operator="equal">
      <formula>"No Aceptable o Aceptable Con Control Especifico"</formula>
    </cfRule>
  </conditionalFormatting>
  <conditionalFormatting sqref="U57">
    <cfRule type="containsText" dxfId="958" priority="91" stopIfTrue="1" operator="containsText" text="Mejorable">
      <formula>NOT(ISERROR(SEARCH("Mejorable",U57)))</formula>
    </cfRule>
  </conditionalFormatting>
  <conditionalFormatting sqref="P70:P79">
    <cfRule type="cellIs" priority="90" stopIfTrue="1" operator="equal">
      <formula>"10, 25, 50, 100"</formula>
    </cfRule>
  </conditionalFormatting>
  <conditionalFormatting sqref="T70:T79">
    <cfRule type="cellIs" dxfId="957" priority="86" stopIfTrue="1" operator="equal">
      <formula>"IV"</formula>
    </cfRule>
    <cfRule type="cellIs" dxfId="956" priority="87" stopIfTrue="1" operator="equal">
      <formula>"III"</formula>
    </cfRule>
    <cfRule type="cellIs" dxfId="955" priority="88" stopIfTrue="1" operator="equal">
      <formula>"II"</formula>
    </cfRule>
    <cfRule type="cellIs" dxfId="954" priority="89" stopIfTrue="1" operator="equal">
      <formula>"I"</formula>
    </cfRule>
  </conditionalFormatting>
  <conditionalFormatting sqref="U70:U79">
    <cfRule type="cellIs" dxfId="953" priority="84" stopIfTrue="1" operator="equal">
      <formula>"No Aceptable"</formula>
    </cfRule>
    <cfRule type="cellIs" dxfId="952" priority="85" stopIfTrue="1" operator="equal">
      <formula>"Aceptable"</formula>
    </cfRule>
  </conditionalFormatting>
  <conditionalFormatting sqref="U70:U79">
    <cfRule type="cellIs" dxfId="951" priority="83" stopIfTrue="1" operator="equal">
      <formula>"No Aceptable o Aceptable Con Control Especifico"</formula>
    </cfRule>
  </conditionalFormatting>
  <conditionalFormatting sqref="U70:U79">
    <cfRule type="containsText" dxfId="950" priority="82" stopIfTrue="1" operator="containsText" text="Mejorable">
      <formula>NOT(ISERROR(SEARCH("Mejorable",U70)))</formula>
    </cfRule>
  </conditionalFormatting>
  <conditionalFormatting sqref="P80:P82 P84:P93">
    <cfRule type="cellIs" priority="81" stopIfTrue="1" operator="equal">
      <formula>"10, 25, 50, 100"</formula>
    </cfRule>
  </conditionalFormatting>
  <conditionalFormatting sqref="T80:T82 T84:T93">
    <cfRule type="cellIs" dxfId="949" priority="77" stopIfTrue="1" operator="equal">
      <formula>"IV"</formula>
    </cfRule>
    <cfRule type="cellIs" dxfId="948" priority="78" stopIfTrue="1" operator="equal">
      <formula>"III"</formula>
    </cfRule>
    <cfRule type="cellIs" dxfId="947" priority="79" stopIfTrue="1" operator="equal">
      <formula>"II"</formula>
    </cfRule>
    <cfRule type="cellIs" dxfId="946" priority="80" stopIfTrue="1" operator="equal">
      <formula>"I"</formula>
    </cfRule>
  </conditionalFormatting>
  <conditionalFormatting sqref="U80:U82 U84:U93">
    <cfRule type="cellIs" dxfId="945" priority="75" stopIfTrue="1" operator="equal">
      <formula>"No Aceptable"</formula>
    </cfRule>
    <cfRule type="cellIs" dxfId="944" priority="76" stopIfTrue="1" operator="equal">
      <formula>"Aceptable"</formula>
    </cfRule>
  </conditionalFormatting>
  <conditionalFormatting sqref="U80:U82 U84:U93">
    <cfRule type="cellIs" dxfId="943" priority="74" stopIfTrue="1" operator="equal">
      <formula>"No Aceptable o Aceptable Con Control Especifico"</formula>
    </cfRule>
  </conditionalFormatting>
  <conditionalFormatting sqref="U80:U82 U84:U93">
    <cfRule type="containsText" dxfId="942" priority="73" stopIfTrue="1" operator="containsText" text="Mejorable">
      <formula>NOT(ISERROR(SEARCH("Mejorable",U80)))</formula>
    </cfRule>
  </conditionalFormatting>
  <conditionalFormatting sqref="P94:P95">
    <cfRule type="cellIs" priority="72" stopIfTrue="1" operator="equal">
      <formula>"10, 25, 50, 100"</formula>
    </cfRule>
  </conditionalFormatting>
  <conditionalFormatting sqref="T94:T95">
    <cfRule type="cellIs" dxfId="941" priority="68" stopIfTrue="1" operator="equal">
      <formula>"IV"</formula>
    </cfRule>
    <cfRule type="cellIs" dxfId="940" priority="69" stopIfTrue="1" operator="equal">
      <formula>"III"</formula>
    </cfRule>
    <cfRule type="cellIs" dxfId="939" priority="70" stopIfTrue="1" operator="equal">
      <formula>"II"</formula>
    </cfRule>
    <cfRule type="cellIs" dxfId="938" priority="71" stopIfTrue="1" operator="equal">
      <formula>"I"</formula>
    </cfRule>
  </conditionalFormatting>
  <conditionalFormatting sqref="U94:U95">
    <cfRule type="cellIs" dxfId="937" priority="66" stopIfTrue="1" operator="equal">
      <formula>"No Aceptable"</formula>
    </cfRule>
    <cfRule type="cellIs" dxfId="936" priority="67" stopIfTrue="1" operator="equal">
      <formula>"Aceptable"</formula>
    </cfRule>
  </conditionalFormatting>
  <conditionalFormatting sqref="U94:U95">
    <cfRule type="cellIs" dxfId="935" priority="65" stopIfTrue="1" operator="equal">
      <formula>"No Aceptable o Aceptable Con Control Especifico"</formula>
    </cfRule>
  </conditionalFormatting>
  <conditionalFormatting sqref="U94:U95">
    <cfRule type="containsText" dxfId="934" priority="64" stopIfTrue="1" operator="containsText" text="Mejorable">
      <formula>NOT(ISERROR(SEARCH("Mejorable",U94)))</formula>
    </cfRule>
  </conditionalFormatting>
  <conditionalFormatting sqref="P83">
    <cfRule type="cellIs" priority="63" stopIfTrue="1" operator="equal">
      <formula>"10, 25, 50, 100"</formula>
    </cfRule>
  </conditionalFormatting>
  <conditionalFormatting sqref="T83">
    <cfRule type="cellIs" dxfId="933" priority="59" stopIfTrue="1" operator="equal">
      <formula>"IV"</formula>
    </cfRule>
    <cfRule type="cellIs" dxfId="932" priority="60" stopIfTrue="1" operator="equal">
      <formula>"III"</formula>
    </cfRule>
    <cfRule type="cellIs" dxfId="931" priority="61" stopIfTrue="1" operator="equal">
      <formula>"II"</formula>
    </cfRule>
    <cfRule type="cellIs" dxfId="930" priority="62" stopIfTrue="1" operator="equal">
      <formula>"I"</formula>
    </cfRule>
  </conditionalFormatting>
  <conditionalFormatting sqref="U83">
    <cfRule type="cellIs" dxfId="929" priority="57" stopIfTrue="1" operator="equal">
      <formula>"No Aceptable"</formula>
    </cfRule>
    <cfRule type="cellIs" dxfId="928" priority="58" stopIfTrue="1" operator="equal">
      <formula>"Aceptable"</formula>
    </cfRule>
  </conditionalFormatting>
  <conditionalFormatting sqref="U83">
    <cfRule type="cellIs" dxfId="927" priority="56" stopIfTrue="1" operator="equal">
      <formula>"No Aceptable o Aceptable Con Control Especifico"</formula>
    </cfRule>
  </conditionalFormatting>
  <conditionalFormatting sqref="U83">
    <cfRule type="containsText" dxfId="926" priority="55" stopIfTrue="1" operator="containsText" text="Mejorable">
      <formula>NOT(ISERROR(SEARCH("Mejorable",U83)))</formula>
    </cfRule>
  </conditionalFormatting>
  <conditionalFormatting sqref="P96:P98 P100:P108 P110">
    <cfRule type="cellIs" priority="54" stopIfTrue="1" operator="equal">
      <formula>"10, 25, 50, 100"</formula>
    </cfRule>
  </conditionalFormatting>
  <conditionalFormatting sqref="T96:T98 T100:T108 T110">
    <cfRule type="cellIs" dxfId="925" priority="50" stopIfTrue="1" operator="equal">
      <formula>"IV"</formula>
    </cfRule>
    <cfRule type="cellIs" dxfId="924" priority="51" stopIfTrue="1" operator="equal">
      <formula>"III"</formula>
    </cfRule>
    <cfRule type="cellIs" dxfId="923" priority="52" stopIfTrue="1" operator="equal">
      <formula>"II"</formula>
    </cfRule>
    <cfRule type="cellIs" dxfId="922" priority="53" stopIfTrue="1" operator="equal">
      <formula>"I"</formula>
    </cfRule>
  </conditionalFormatting>
  <conditionalFormatting sqref="U96:U98 U100:U108 U110">
    <cfRule type="cellIs" dxfId="921" priority="48" stopIfTrue="1" operator="equal">
      <formula>"No Aceptable"</formula>
    </cfRule>
    <cfRule type="cellIs" dxfId="920" priority="49" stopIfTrue="1" operator="equal">
      <formula>"Aceptable"</formula>
    </cfRule>
  </conditionalFormatting>
  <conditionalFormatting sqref="U96:U98 U100:U108 U110">
    <cfRule type="cellIs" dxfId="919" priority="47" stopIfTrue="1" operator="equal">
      <formula>"No Aceptable o Aceptable Con Control Especifico"</formula>
    </cfRule>
  </conditionalFormatting>
  <conditionalFormatting sqref="U96:U98 U100:U108 U110">
    <cfRule type="containsText" dxfId="918" priority="46" stopIfTrue="1" operator="containsText" text="Mejorable">
      <formula>NOT(ISERROR(SEARCH("Mejorable",U96)))</formula>
    </cfRule>
  </conditionalFormatting>
  <conditionalFormatting sqref="P111 P114">
    <cfRule type="cellIs" priority="45" stopIfTrue="1" operator="equal">
      <formula>"10, 25, 50, 100"</formula>
    </cfRule>
  </conditionalFormatting>
  <conditionalFormatting sqref="T111 T114">
    <cfRule type="cellIs" dxfId="917" priority="41" stopIfTrue="1" operator="equal">
      <formula>"IV"</formula>
    </cfRule>
    <cfRule type="cellIs" dxfId="916" priority="42" stopIfTrue="1" operator="equal">
      <formula>"III"</formula>
    </cfRule>
    <cfRule type="cellIs" dxfId="915" priority="43" stopIfTrue="1" operator="equal">
      <formula>"II"</formula>
    </cfRule>
    <cfRule type="cellIs" dxfId="914" priority="44" stopIfTrue="1" operator="equal">
      <formula>"I"</formula>
    </cfRule>
  </conditionalFormatting>
  <conditionalFormatting sqref="U111 U114">
    <cfRule type="cellIs" dxfId="913" priority="39" stopIfTrue="1" operator="equal">
      <formula>"No Aceptable"</formula>
    </cfRule>
    <cfRule type="cellIs" dxfId="912" priority="40" stopIfTrue="1" operator="equal">
      <formula>"Aceptable"</formula>
    </cfRule>
  </conditionalFormatting>
  <conditionalFormatting sqref="U111 U114">
    <cfRule type="cellIs" dxfId="911" priority="38" stopIfTrue="1" operator="equal">
      <formula>"No Aceptable o Aceptable Con Control Especifico"</formula>
    </cfRule>
  </conditionalFormatting>
  <conditionalFormatting sqref="U111 U114">
    <cfRule type="containsText" dxfId="910" priority="37" stopIfTrue="1" operator="containsText" text="Mejorable">
      <formula>NOT(ISERROR(SEARCH("Mejorable",U111)))</formula>
    </cfRule>
  </conditionalFormatting>
  <conditionalFormatting sqref="P99">
    <cfRule type="cellIs" priority="36" stopIfTrue="1" operator="equal">
      <formula>"10, 25, 50, 100"</formula>
    </cfRule>
  </conditionalFormatting>
  <conditionalFormatting sqref="T99">
    <cfRule type="cellIs" dxfId="909" priority="32" stopIfTrue="1" operator="equal">
      <formula>"IV"</formula>
    </cfRule>
    <cfRule type="cellIs" dxfId="908" priority="33" stopIfTrue="1" operator="equal">
      <formula>"III"</formula>
    </cfRule>
    <cfRule type="cellIs" dxfId="907" priority="34" stopIfTrue="1" operator="equal">
      <formula>"II"</formula>
    </cfRule>
    <cfRule type="cellIs" dxfId="906" priority="35" stopIfTrue="1" operator="equal">
      <formula>"I"</formula>
    </cfRule>
  </conditionalFormatting>
  <conditionalFormatting sqref="U99">
    <cfRule type="cellIs" dxfId="905" priority="30" stopIfTrue="1" operator="equal">
      <formula>"No Aceptable"</formula>
    </cfRule>
    <cfRule type="cellIs" dxfId="904" priority="31" stopIfTrue="1" operator="equal">
      <formula>"Aceptable"</formula>
    </cfRule>
  </conditionalFormatting>
  <conditionalFormatting sqref="U99">
    <cfRule type="cellIs" dxfId="903" priority="29" stopIfTrue="1" operator="equal">
      <formula>"No Aceptable o Aceptable Con Control Especifico"</formula>
    </cfRule>
  </conditionalFormatting>
  <conditionalFormatting sqref="U99">
    <cfRule type="containsText" dxfId="902" priority="28" stopIfTrue="1" operator="containsText" text="Mejorable">
      <formula>NOT(ISERROR(SEARCH("Mejorable",U99)))</formula>
    </cfRule>
  </conditionalFormatting>
  <conditionalFormatting sqref="P109">
    <cfRule type="cellIs" priority="27" stopIfTrue="1" operator="equal">
      <formula>"10, 25, 50, 100"</formula>
    </cfRule>
  </conditionalFormatting>
  <conditionalFormatting sqref="T109">
    <cfRule type="cellIs" dxfId="901" priority="23" stopIfTrue="1" operator="equal">
      <formula>"IV"</formula>
    </cfRule>
    <cfRule type="cellIs" dxfId="900" priority="24" stopIfTrue="1" operator="equal">
      <formula>"III"</formula>
    </cfRule>
    <cfRule type="cellIs" dxfId="899" priority="25" stopIfTrue="1" operator="equal">
      <formula>"II"</formula>
    </cfRule>
    <cfRule type="cellIs" dxfId="898" priority="26" stopIfTrue="1" operator="equal">
      <formula>"I"</formula>
    </cfRule>
  </conditionalFormatting>
  <conditionalFormatting sqref="U109">
    <cfRule type="cellIs" dxfId="897" priority="21" stopIfTrue="1" operator="equal">
      <formula>"No Aceptable"</formula>
    </cfRule>
    <cfRule type="cellIs" dxfId="896" priority="22" stopIfTrue="1" operator="equal">
      <formula>"Aceptable"</formula>
    </cfRule>
  </conditionalFormatting>
  <conditionalFormatting sqref="U109">
    <cfRule type="cellIs" dxfId="895" priority="20" stopIfTrue="1" operator="equal">
      <formula>"No Aceptable o Aceptable Con Control Especifico"</formula>
    </cfRule>
  </conditionalFormatting>
  <conditionalFormatting sqref="U109">
    <cfRule type="containsText" dxfId="894" priority="19" stopIfTrue="1" operator="containsText" text="Mejorable">
      <formula>NOT(ISERROR(SEARCH("Mejorable",U109)))</formula>
    </cfRule>
  </conditionalFormatting>
  <conditionalFormatting sqref="P112">
    <cfRule type="cellIs" priority="18" stopIfTrue="1" operator="equal">
      <formula>"10, 25, 50, 100"</formula>
    </cfRule>
  </conditionalFormatting>
  <conditionalFormatting sqref="T112">
    <cfRule type="cellIs" dxfId="893" priority="14" stopIfTrue="1" operator="equal">
      <formula>"IV"</formula>
    </cfRule>
    <cfRule type="cellIs" dxfId="892" priority="15" stopIfTrue="1" operator="equal">
      <formula>"III"</formula>
    </cfRule>
    <cfRule type="cellIs" dxfId="891" priority="16" stopIfTrue="1" operator="equal">
      <formula>"II"</formula>
    </cfRule>
    <cfRule type="cellIs" dxfId="890" priority="17" stopIfTrue="1" operator="equal">
      <formula>"I"</formula>
    </cfRule>
  </conditionalFormatting>
  <conditionalFormatting sqref="U112">
    <cfRule type="cellIs" dxfId="889" priority="12" stopIfTrue="1" operator="equal">
      <formula>"No Aceptable"</formula>
    </cfRule>
    <cfRule type="cellIs" dxfId="888" priority="13" stopIfTrue="1" operator="equal">
      <formula>"Aceptable"</formula>
    </cfRule>
  </conditionalFormatting>
  <conditionalFormatting sqref="U112">
    <cfRule type="cellIs" dxfId="887" priority="11" stopIfTrue="1" operator="equal">
      <formula>"No Aceptable o Aceptable Con Control Especifico"</formula>
    </cfRule>
  </conditionalFormatting>
  <conditionalFormatting sqref="P113">
    <cfRule type="cellIs" priority="9" stopIfTrue="1" operator="equal">
      <formula>"10, 25, 50, 100"</formula>
    </cfRule>
  </conditionalFormatting>
  <conditionalFormatting sqref="T113">
    <cfRule type="cellIs" dxfId="886" priority="5" stopIfTrue="1" operator="equal">
      <formula>"IV"</formula>
    </cfRule>
    <cfRule type="cellIs" dxfId="885" priority="6" stopIfTrue="1" operator="equal">
      <formula>"III"</formula>
    </cfRule>
    <cfRule type="cellIs" dxfId="884" priority="7" stopIfTrue="1" operator="equal">
      <formula>"II"</formula>
    </cfRule>
    <cfRule type="cellIs" dxfId="883" priority="8" stopIfTrue="1" operator="equal">
      <formula>"I"</formula>
    </cfRule>
  </conditionalFormatting>
  <conditionalFormatting sqref="U113">
    <cfRule type="cellIs" dxfId="882" priority="3" stopIfTrue="1" operator="equal">
      <formula>"No Aceptable"</formula>
    </cfRule>
    <cfRule type="cellIs" dxfId="881" priority="4" stopIfTrue="1" operator="equal">
      <formula>"Aceptable"</formula>
    </cfRule>
  </conditionalFormatting>
  <conditionalFormatting sqref="U113">
    <cfRule type="cellIs" dxfId="880" priority="2" stopIfTrue="1" operator="equal">
      <formula>"No Aceptable o Aceptable Con Control Especifico"</formula>
    </cfRule>
  </conditionalFormatting>
  <dataValidations count="2">
    <dataValidation type="whole" allowBlank="1" showInputMessage="1" showErrorMessage="1" prompt="1 Esporadica (EE)_x000a_2 Ocasional (EO)_x000a_3 Frecuente (EF)_x000a_4 continua (EC)" sqref="O11:O11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14">
      <formula1>10</formula1>
      <formula2>100</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[1]Hoja1!#REF!</xm:f>
          </x14:formula1>
          <xm:sqref>H80:H114 H11:H69</xm:sqref>
        </x14:dataValidation>
        <x14:dataValidation type="list" allowBlank="1" showInputMessage="1" showErrorMessage="1">
          <x14:formula1>
            <xm:f>[1]Hoja2!#REF!</xm:f>
          </x14:formula1>
          <xm:sqref>E11 E32 E54 E80 E96</xm:sqref>
        </x14:dataValidation>
        <x14:dataValidation type="list" allowBlank="1" showInputMessage="1" showErrorMessage="1">
          <x14:formula1>
            <xm:f>[2]Hoja1!#REF!</xm:f>
          </x14:formula1>
          <xm:sqref>H70:H79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4"/>
  <sheetViews>
    <sheetView showGridLines="0" view="pageBreakPreview" zoomScale="80" zoomScaleNormal="80" zoomScaleSheetLayoutView="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7" t="s">
        <v>1290</v>
      </c>
      <c r="D2" s="38"/>
      <c r="E2" s="38"/>
      <c r="F2" s="38"/>
      <c r="G2" s="39"/>
      <c r="K2" s="9"/>
      <c r="L2" s="9"/>
      <c r="M2" s="9"/>
      <c r="V2" s="9"/>
      <c r="AB2" s="10"/>
      <c r="AC2" s="6"/>
      <c r="AD2" s="6"/>
    </row>
    <row r="3" spans="1:30" s="8" customFormat="1" ht="15" customHeight="1">
      <c r="A3" s="5"/>
      <c r="B3" s="6"/>
      <c r="C3" s="40" t="s">
        <v>1197</v>
      </c>
      <c r="D3" s="41"/>
      <c r="E3" s="41"/>
      <c r="F3" s="41"/>
      <c r="G3" s="42"/>
      <c r="K3" s="9"/>
      <c r="L3" s="9"/>
      <c r="M3" s="9"/>
      <c r="V3" s="9"/>
      <c r="AB3" s="10"/>
      <c r="AC3" s="6"/>
      <c r="AD3" s="6"/>
    </row>
    <row r="4" spans="1:30" s="8" customFormat="1" ht="15" customHeight="1" thickBot="1">
      <c r="A4" s="5"/>
      <c r="B4" s="6"/>
      <c r="C4" s="43" t="s">
        <v>1232</v>
      </c>
      <c r="D4" s="44"/>
      <c r="E4" s="44"/>
      <c r="F4" s="44"/>
      <c r="G4" s="45"/>
      <c r="K4" s="9"/>
      <c r="L4" s="9"/>
      <c r="M4" s="9"/>
      <c r="V4" s="9"/>
      <c r="AB4" s="10"/>
      <c r="AC4" s="6"/>
      <c r="AD4" s="6"/>
    </row>
    <row r="5" spans="1:30" s="8" customFormat="1" ht="11.25" customHeight="1">
      <c r="A5" s="5"/>
      <c r="B5" s="6"/>
      <c r="C5" s="11" t="s">
        <v>1196</v>
      </c>
      <c r="E5" s="93"/>
      <c r="F5" s="93"/>
      <c r="G5" s="93"/>
      <c r="H5" s="7"/>
      <c r="I5" s="7"/>
      <c r="K5" s="9"/>
      <c r="L5" s="9"/>
      <c r="M5" s="9"/>
      <c r="V5" s="9"/>
      <c r="AB5" s="10"/>
      <c r="AC5" s="6"/>
      <c r="AD5" s="6"/>
    </row>
    <row r="6" spans="1:30" s="8" customFormat="1" ht="11.25" customHeight="1">
      <c r="A6" s="5"/>
      <c r="B6" s="6"/>
      <c r="C6" s="11"/>
      <c r="E6" s="46"/>
      <c r="F6" s="46"/>
      <c r="G6" s="46"/>
      <c r="H6" s="7"/>
      <c r="I6" s="7"/>
      <c r="K6" s="9"/>
      <c r="L6" s="9"/>
      <c r="M6" s="9"/>
      <c r="V6" s="9"/>
      <c r="AB6" s="10"/>
      <c r="AC6" s="6"/>
      <c r="AD6" s="6"/>
    </row>
    <row r="7" spans="1:30" s="8" customFormat="1" ht="11.25" customHeight="1" thickBot="1">
      <c r="A7" s="5"/>
      <c r="B7" s="6"/>
      <c r="C7" s="11"/>
      <c r="E7" s="46"/>
      <c r="F7" s="46"/>
      <c r="G7" s="46"/>
      <c r="H7" s="7"/>
      <c r="I7" s="7"/>
      <c r="K7" s="9"/>
      <c r="L7" s="9"/>
      <c r="M7" s="9"/>
      <c r="V7" s="9"/>
      <c r="AB7" s="10"/>
      <c r="AC7" s="6"/>
      <c r="AD7" s="6"/>
    </row>
    <row r="8" spans="1:30" ht="17.25" customHeight="1" thickBot="1">
      <c r="A8" s="110" t="s">
        <v>11</v>
      </c>
      <c r="B8" s="113" t="s">
        <v>12</v>
      </c>
      <c r="C8" s="94" t="s">
        <v>0</v>
      </c>
      <c r="D8" s="94"/>
      <c r="E8" s="94"/>
      <c r="F8" s="94"/>
      <c r="G8" s="82" t="s">
        <v>1</v>
      </c>
      <c r="H8" s="83"/>
      <c r="I8" s="84"/>
      <c r="J8" s="95" t="s">
        <v>2</v>
      </c>
      <c r="K8" s="92" t="s">
        <v>3</v>
      </c>
      <c r="L8" s="92"/>
      <c r="M8" s="92"/>
      <c r="N8" s="92" t="s">
        <v>4</v>
      </c>
      <c r="O8" s="92"/>
      <c r="P8" s="92"/>
      <c r="Q8" s="92"/>
      <c r="R8" s="92"/>
      <c r="S8" s="92"/>
      <c r="T8" s="92"/>
      <c r="U8" s="92" t="s">
        <v>5</v>
      </c>
      <c r="V8" s="92" t="s">
        <v>6</v>
      </c>
      <c r="W8" s="96"/>
      <c r="X8" s="91" t="s">
        <v>7</v>
      </c>
      <c r="Y8" s="91"/>
      <c r="Z8" s="91"/>
      <c r="AA8" s="91"/>
      <c r="AB8" s="91"/>
      <c r="AC8" s="91"/>
      <c r="AD8" s="91"/>
    </row>
    <row r="9" spans="1:30" ht="15.75" customHeight="1" thickBot="1">
      <c r="A9" s="111"/>
      <c r="B9" s="114"/>
      <c r="C9" s="94"/>
      <c r="D9" s="94"/>
      <c r="E9" s="94"/>
      <c r="F9" s="94"/>
      <c r="G9" s="85"/>
      <c r="H9" s="86"/>
      <c r="I9" s="87"/>
      <c r="J9" s="95"/>
      <c r="K9" s="92"/>
      <c r="L9" s="92"/>
      <c r="M9" s="92"/>
      <c r="N9" s="92"/>
      <c r="O9" s="92"/>
      <c r="P9" s="92"/>
      <c r="Q9" s="92"/>
      <c r="R9" s="92"/>
      <c r="S9" s="92"/>
      <c r="T9" s="92"/>
      <c r="U9" s="96"/>
      <c r="V9" s="96"/>
      <c r="W9" s="96"/>
      <c r="X9" s="91"/>
      <c r="Y9" s="91"/>
      <c r="Z9" s="91"/>
      <c r="AA9" s="91"/>
      <c r="AB9" s="91"/>
      <c r="AC9" s="91"/>
      <c r="AD9" s="91"/>
    </row>
    <row r="10" spans="1:30" ht="39" thickBot="1">
      <c r="A10" s="112"/>
      <c r="B10" s="115"/>
      <c r="C10" s="48" t="s">
        <v>13</v>
      </c>
      <c r="D10" s="48" t="s">
        <v>14</v>
      </c>
      <c r="E10" s="48" t="s">
        <v>1077</v>
      </c>
      <c r="F10" s="48" t="s">
        <v>15</v>
      </c>
      <c r="G10" s="48" t="s">
        <v>16</v>
      </c>
      <c r="H10" s="97" t="s">
        <v>17</v>
      </c>
      <c r="I10" s="98"/>
      <c r="J10" s="95"/>
      <c r="K10" s="48" t="s">
        <v>18</v>
      </c>
      <c r="L10" s="48" t="s">
        <v>19</v>
      </c>
      <c r="M10" s="48" t="s">
        <v>20</v>
      </c>
      <c r="N10" s="48" t="s">
        <v>21</v>
      </c>
      <c r="O10" s="48" t="s">
        <v>22</v>
      </c>
      <c r="P10" s="48" t="s">
        <v>37</v>
      </c>
      <c r="Q10" s="48" t="s">
        <v>36</v>
      </c>
      <c r="R10" s="48" t="s">
        <v>23</v>
      </c>
      <c r="S10" s="48" t="s">
        <v>38</v>
      </c>
      <c r="T10" s="48" t="s">
        <v>24</v>
      </c>
      <c r="U10" s="48" t="s">
        <v>25</v>
      </c>
      <c r="V10" s="48" t="s">
        <v>39</v>
      </c>
      <c r="W10" s="48" t="s">
        <v>26</v>
      </c>
      <c r="X10" s="48" t="s">
        <v>8</v>
      </c>
      <c r="Y10" s="48" t="s">
        <v>9</v>
      </c>
      <c r="Z10" s="48" t="s">
        <v>10</v>
      </c>
      <c r="AA10" s="48" t="s">
        <v>31</v>
      </c>
      <c r="AB10" s="48" t="s">
        <v>27</v>
      </c>
      <c r="AC10" s="48" t="s">
        <v>28</v>
      </c>
      <c r="AD10" s="48" t="s">
        <v>29</v>
      </c>
    </row>
    <row r="11" spans="1:30" ht="38.25">
      <c r="A11" s="137" t="s">
        <v>1253</v>
      </c>
      <c r="B11" s="137" t="s">
        <v>1229</v>
      </c>
      <c r="C11" s="119" t="s">
        <v>1233</v>
      </c>
      <c r="D11" s="122" t="s">
        <v>1234</v>
      </c>
      <c r="E11" s="125" t="s">
        <v>1051</v>
      </c>
      <c r="F11" s="125" t="s">
        <v>1201</v>
      </c>
      <c r="G11" s="49" t="str">
        <f>VLOOKUP(H11,PELIGROS!A$1:G$445,2,0)</f>
        <v>Modeduras</v>
      </c>
      <c r="H11" s="25" t="s">
        <v>79</v>
      </c>
      <c r="I11" s="25" t="s">
        <v>1283</v>
      </c>
      <c r="J11" s="49" t="str">
        <f>VLOOKUP(H11,PELIGROS!A$2:G$445,3,0)</f>
        <v>Lesiones, tejidos, muerte, enfermedades infectocontagiosas</v>
      </c>
      <c r="K11" s="50" t="s">
        <v>1202</v>
      </c>
      <c r="L11" s="49" t="str">
        <f>VLOOKUP(H11,PELIGROS!A$2:G$445,4,0)</f>
        <v>N/A</v>
      </c>
      <c r="M11" s="49" t="str">
        <f>VLOOKUP(H11,PELIGROS!A$2:G$445,5,0)</f>
        <v>N/A</v>
      </c>
      <c r="N11" s="50">
        <v>2</v>
      </c>
      <c r="O11" s="51">
        <v>1</v>
      </c>
      <c r="P11" s="51">
        <v>25</v>
      </c>
      <c r="Q11" s="51">
        <f>N11*O11</f>
        <v>2</v>
      </c>
      <c r="R11" s="51">
        <f>P11*Q11</f>
        <v>50</v>
      </c>
      <c r="S11" s="25" t="str">
        <f>IF(Q11=40,"MA-40",IF(Q11=30,"MA-30",IF(Q11=20,"A-20",IF(Q11=10,"A-10",IF(Q11=24,"MA-24",IF(Q11=18,"A-18",IF(Q11=12,"A-12",IF(Q11=6,"M-6",IF(Q11=8,"M-8",IF(Q11=6,"M-6",IF(Q11=4,"B-4",IF(Q11=2,"B-2",))))))))))))</f>
        <v>B-2</v>
      </c>
      <c r="T11" s="67" t="str">
        <f t="shared" ref="T11:T74" si="0">IF(R11&lt;=20,"IV",IF(R11&lt;=120,"III",IF(R11&lt;=500,"II",IF(R11&lt;=4000,"I"))))</f>
        <v>III</v>
      </c>
      <c r="U11" s="67" t="str">
        <f t="shared" ref="U11:U74" si="1">IF(T11=0,"",IF(T11="IV","Aceptable",IF(T11="III","Mejorable",IF(T11="II","No Aceptable o Aceptable Con Control Especifico",IF(T11="I","No Aceptable","")))))</f>
        <v>Mejorable</v>
      </c>
      <c r="V11" s="99">
        <v>1</v>
      </c>
      <c r="W11" s="49" t="str">
        <f>VLOOKUP(H11,PELIGROS!A$2:G$445,6,0)</f>
        <v>Posibles enfermedades</v>
      </c>
      <c r="X11" s="50"/>
      <c r="Y11" s="50"/>
      <c r="Z11" s="50"/>
      <c r="AA11" s="49"/>
      <c r="AB11" s="49" t="str">
        <f>VLOOKUP(H11,PELIGROS!A$2:G$445,7,0)</f>
        <v xml:space="preserve">Riesgo Biológico, Autocuidado y/o Uso y manejo adecuado de E.P.P.
</v>
      </c>
      <c r="AC11" s="99" t="s">
        <v>1203</v>
      </c>
      <c r="AD11" s="119" t="s">
        <v>1204</v>
      </c>
    </row>
    <row r="12" spans="1:30" ht="38.25">
      <c r="A12" s="138"/>
      <c r="B12" s="138"/>
      <c r="C12" s="120"/>
      <c r="D12" s="123"/>
      <c r="E12" s="126"/>
      <c r="F12" s="126"/>
      <c r="G12" s="14" t="str">
        <f>VLOOKUP(H12,PELIGROS!A$1:G$445,2,0)</f>
        <v>Parásitos</v>
      </c>
      <c r="H12" s="26" t="s">
        <v>105</v>
      </c>
      <c r="I12" s="26" t="s">
        <v>1283</v>
      </c>
      <c r="J12" s="14" t="str">
        <f>VLOOKUP(H12,PELIGROS!A$2:G$445,3,0)</f>
        <v>Lesiones, infecciones parasitarias</v>
      </c>
      <c r="K12" s="15" t="s">
        <v>1202</v>
      </c>
      <c r="L12" s="14" t="str">
        <f>VLOOKUP(H12,PELIGROS!A$2:G$445,4,0)</f>
        <v>N/A</v>
      </c>
      <c r="M12" s="14" t="str">
        <f>VLOOKUP(H12,PELIGROS!A$2:G$445,5,0)</f>
        <v>N/A</v>
      </c>
      <c r="N12" s="15">
        <v>2</v>
      </c>
      <c r="O12" s="16">
        <v>1</v>
      </c>
      <c r="P12" s="16">
        <v>10</v>
      </c>
      <c r="Q12" s="16">
        <f t="shared" ref="Q12:Q75" si="2">N12*O12</f>
        <v>2</v>
      </c>
      <c r="R12" s="16">
        <f t="shared" ref="R12:R75" si="3">P12*Q12</f>
        <v>20</v>
      </c>
      <c r="S12" s="26" t="str">
        <f t="shared" ref="S12:S75" si="4">IF(Q12=40,"MA-40",IF(Q12=30,"MA-30",IF(Q12=20,"A-20",IF(Q12=10,"A-10",IF(Q12=24,"MA-24",IF(Q12=18,"A-18",IF(Q12=12,"A-12",IF(Q12=6,"M-6",IF(Q12=8,"M-8",IF(Q12=6,"M-6",IF(Q12=4,"B-4",IF(Q12=2,"B-2",))))))))))))</f>
        <v>B-2</v>
      </c>
      <c r="T12" s="68" t="str">
        <f t="shared" si="0"/>
        <v>IV</v>
      </c>
      <c r="U12" s="68" t="str">
        <f t="shared" si="1"/>
        <v>Aceptable</v>
      </c>
      <c r="V12" s="100"/>
      <c r="W12" s="14" t="str">
        <f>VLOOKUP(H12,PELIGROS!A$2:G$445,6,0)</f>
        <v>Enfermedades Parasitarias</v>
      </c>
      <c r="X12" s="15"/>
      <c r="Y12" s="15"/>
      <c r="Z12" s="15"/>
      <c r="AA12" s="14"/>
      <c r="AB12" s="14" t="str">
        <f>VLOOKUP(H12,PELIGROS!A$2:G$445,7,0)</f>
        <v xml:space="preserve">Riesgo Biológico, Autocuidado y/o Uso y manejo adecuado de E.P.P.
</v>
      </c>
      <c r="AC12" s="100"/>
      <c r="AD12" s="120"/>
    </row>
    <row r="13" spans="1:30" ht="51">
      <c r="A13" s="138"/>
      <c r="B13" s="138"/>
      <c r="C13" s="120"/>
      <c r="D13" s="123"/>
      <c r="E13" s="126"/>
      <c r="F13" s="126"/>
      <c r="G13" s="14" t="str">
        <f>VLOOKUP(H13,PELIGROS!A$1:G$445,2,0)</f>
        <v>Bacteria</v>
      </c>
      <c r="H13" s="26" t="s">
        <v>108</v>
      </c>
      <c r="I13" s="26" t="s">
        <v>1283</v>
      </c>
      <c r="J13" s="14" t="str">
        <f>VLOOKUP(H13,PELIGROS!A$2:G$445,3,0)</f>
        <v>Infecciones producidas por Bacterianas</v>
      </c>
      <c r="K13" s="15" t="s">
        <v>1202</v>
      </c>
      <c r="L13" s="14" t="str">
        <f>VLOOKUP(H13,PELIGROS!A$2:G$445,4,0)</f>
        <v>Inspecciones planeadas e inspecciones no planeadas, procedimientos de programas de seguridad y salud en el trabajo</v>
      </c>
      <c r="M13" s="14" t="str">
        <f>VLOOKUP(H13,PELIGROS!A$2:G$445,5,0)</f>
        <v>Programa de vacunación, bota pantalon, overol, guantes, tapabocas, mascarillas con filtos</v>
      </c>
      <c r="N13" s="15">
        <v>2</v>
      </c>
      <c r="O13" s="16">
        <v>1</v>
      </c>
      <c r="P13" s="16">
        <v>10</v>
      </c>
      <c r="Q13" s="16">
        <f t="shared" si="2"/>
        <v>2</v>
      </c>
      <c r="R13" s="16">
        <f t="shared" si="3"/>
        <v>20</v>
      </c>
      <c r="S13" s="26" t="str">
        <f t="shared" si="4"/>
        <v>B-2</v>
      </c>
      <c r="T13" s="68" t="str">
        <f t="shared" si="0"/>
        <v>IV</v>
      </c>
      <c r="U13" s="68" t="str">
        <f t="shared" si="1"/>
        <v>Aceptable</v>
      </c>
      <c r="V13" s="100"/>
      <c r="W13" s="14" t="str">
        <f>VLOOKUP(H13,PELIGROS!A$2:G$445,6,0)</f>
        <v xml:space="preserve">Enfermedades Infectocontagiosas
</v>
      </c>
      <c r="X13" s="15"/>
      <c r="Y13" s="15"/>
      <c r="Z13" s="15"/>
      <c r="AA13" s="14"/>
      <c r="AB13" s="14" t="str">
        <f>VLOOKUP(H13,PELIGROS!A$2:G$445,7,0)</f>
        <v xml:space="preserve">Riesgo Biológico, Autocuidado y/o Uso y manejo adecuado de E.P.P.
</v>
      </c>
      <c r="AC13" s="100"/>
      <c r="AD13" s="120"/>
    </row>
    <row r="14" spans="1:30" ht="51">
      <c r="A14" s="138"/>
      <c r="B14" s="138"/>
      <c r="C14" s="120"/>
      <c r="D14" s="123"/>
      <c r="E14" s="126"/>
      <c r="F14" s="126"/>
      <c r="G14" s="14" t="str">
        <f>VLOOKUP(H14,PELIGROS!A$1:G$445,2,0)</f>
        <v>Hongos</v>
      </c>
      <c r="H14" s="26" t="s">
        <v>117</v>
      </c>
      <c r="I14" s="26" t="s">
        <v>1283</v>
      </c>
      <c r="J14" s="14" t="str">
        <f>VLOOKUP(H14,PELIGROS!A$2:G$445,3,0)</f>
        <v>Micosis</v>
      </c>
      <c r="K14" s="15" t="s">
        <v>1202</v>
      </c>
      <c r="L14" s="14" t="str">
        <f>VLOOKUP(H14,PELIGROS!A$2:G$445,4,0)</f>
        <v>Inspecciones planeadas e inspecciones no planeadas, procedimientos de programas de seguridad y salud en el trabajo</v>
      </c>
      <c r="M14" s="14" t="str">
        <f>VLOOKUP(H14,PELIGROS!A$2:G$445,5,0)</f>
        <v>Programa de vacunación, éxamenes periódicos</v>
      </c>
      <c r="N14" s="15">
        <v>2</v>
      </c>
      <c r="O14" s="16">
        <v>1</v>
      </c>
      <c r="P14" s="16">
        <v>25</v>
      </c>
      <c r="Q14" s="16">
        <f t="shared" si="2"/>
        <v>2</v>
      </c>
      <c r="R14" s="16">
        <f t="shared" si="3"/>
        <v>50</v>
      </c>
      <c r="S14" s="26" t="str">
        <f t="shared" si="4"/>
        <v>B-2</v>
      </c>
      <c r="T14" s="68" t="str">
        <f t="shared" si="0"/>
        <v>III</v>
      </c>
      <c r="U14" s="68" t="str">
        <f t="shared" si="1"/>
        <v>Mejorable</v>
      </c>
      <c r="V14" s="100"/>
      <c r="W14" s="14" t="str">
        <f>VLOOKUP(H14,PELIGROS!A$2:G$445,6,0)</f>
        <v>Micosis</v>
      </c>
      <c r="X14" s="15"/>
      <c r="Y14" s="15"/>
      <c r="Z14" s="15"/>
      <c r="AA14" s="14"/>
      <c r="AB14" s="14" t="str">
        <f>VLOOKUP(H14,PELIGROS!A$2:G$445,7,0)</f>
        <v xml:space="preserve">Riesgo Biológico, Autocuidado y/o Uso y manejo adecuado de E.P.P.
</v>
      </c>
      <c r="AC14" s="100"/>
      <c r="AD14" s="120"/>
    </row>
    <row r="15" spans="1:30" ht="51">
      <c r="A15" s="138"/>
      <c r="B15" s="138"/>
      <c r="C15" s="120"/>
      <c r="D15" s="123"/>
      <c r="E15" s="126"/>
      <c r="F15" s="126"/>
      <c r="G15" s="14" t="str">
        <f>VLOOKUP(H15,PELIGROS!A$1:G$445,2,0)</f>
        <v>Virus</v>
      </c>
      <c r="H15" s="26" t="s">
        <v>120</v>
      </c>
      <c r="I15" s="26" t="s">
        <v>1283</v>
      </c>
      <c r="J15" s="14" t="str">
        <f>VLOOKUP(H15,PELIGROS!A$2:G$445,3,0)</f>
        <v>Infecciones Virales</v>
      </c>
      <c r="K15" s="15" t="s">
        <v>1202</v>
      </c>
      <c r="L15" s="14" t="str">
        <f>VLOOKUP(H15,PELIGROS!A$2:G$445,4,0)</f>
        <v>Inspecciones planeadas e inspecciones no planeadas, procedimientos de programas de seguridad y salud en el trabajo</v>
      </c>
      <c r="M15" s="14" t="str">
        <f>VLOOKUP(H15,PELIGROS!A$2:G$445,5,0)</f>
        <v>Programa de vacunación, bota pantalon, overol, guantes, tapabocas, mascarillas con filtos</v>
      </c>
      <c r="N15" s="15">
        <v>2</v>
      </c>
      <c r="O15" s="16">
        <v>1</v>
      </c>
      <c r="P15" s="16">
        <v>25</v>
      </c>
      <c r="Q15" s="16">
        <f t="shared" si="2"/>
        <v>2</v>
      </c>
      <c r="R15" s="16">
        <f t="shared" si="3"/>
        <v>50</v>
      </c>
      <c r="S15" s="26" t="str">
        <f t="shared" si="4"/>
        <v>B-2</v>
      </c>
      <c r="T15" s="68" t="str">
        <f t="shared" si="0"/>
        <v>III</v>
      </c>
      <c r="U15" s="68" t="str">
        <f t="shared" si="1"/>
        <v>Mejorable</v>
      </c>
      <c r="V15" s="100"/>
      <c r="W15" s="14" t="str">
        <f>VLOOKUP(H15,PELIGROS!A$2:G$445,6,0)</f>
        <v xml:space="preserve">Enfermedades Infectocontagiosas
</v>
      </c>
      <c r="X15" s="15"/>
      <c r="Y15" s="15"/>
      <c r="Z15" s="15"/>
      <c r="AA15" s="14"/>
      <c r="AB15" s="14" t="str">
        <f>VLOOKUP(H15,PELIGROS!A$2:G$445,7,0)</f>
        <v xml:space="preserve">Riesgo Biológico, Autocuidado y/o Uso y manejo adecuado de E.P.P.
</v>
      </c>
      <c r="AC15" s="100"/>
      <c r="AD15" s="120"/>
    </row>
    <row r="16" spans="1:30" ht="51">
      <c r="A16" s="138"/>
      <c r="B16" s="138"/>
      <c r="C16" s="120"/>
      <c r="D16" s="123"/>
      <c r="E16" s="126"/>
      <c r="F16" s="126"/>
      <c r="G16" s="14" t="str">
        <f>VLOOKUP(H16,PELIGROS!A$1:G$445,2,0)</f>
        <v>INFRAROJA, ULTRAVIOLETA, VISIBLE, RADIOFRECUENCIA, MICROONDAS, LASER</v>
      </c>
      <c r="H16" s="26" t="s">
        <v>67</v>
      </c>
      <c r="I16" s="26" t="s">
        <v>1284</v>
      </c>
      <c r="J16" s="14" t="str">
        <f>VLOOKUP(H16,PELIGROS!A$2:G$445,3,0)</f>
        <v>CÁNCER, LESIONES DÉRMICAS Y OCULARES</v>
      </c>
      <c r="K16" s="15" t="s">
        <v>1202</v>
      </c>
      <c r="L16" s="14" t="str">
        <f>VLOOKUP(H16,PELIGROS!A$2:G$445,4,0)</f>
        <v>Inspecciones planeadas e inspecciones no planeadas, procedimientos de programas de seguridad y salud en el trabajo</v>
      </c>
      <c r="M16" s="14" t="str">
        <f>VLOOKUP(H16,PELIGROS!A$2:G$445,5,0)</f>
        <v>PROGRAMA BLOQUEADOR SOLAR</v>
      </c>
      <c r="N16" s="15">
        <v>2</v>
      </c>
      <c r="O16" s="16">
        <v>2</v>
      </c>
      <c r="P16" s="16">
        <v>10</v>
      </c>
      <c r="Q16" s="16">
        <f t="shared" si="2"/>
        <v>4</v>
      </c>
      <c r="R16" s="16">
        <f t="shared" si="3"/>
        <v>40</v>
      </c>
      <c r="S16" s="26" t="str">
        <f t="shared" si="4"/>
        <v>B-4</v>
      </c>
      <c r="T16" s="68" t="str">
        <f t="shared" si="0"/>
        <v>III</v>
      </c>
      <c r="U16" s="68" t="str">
        <f t="shared" si="1"/>
        <v>Mejorable</v>
      </c>
      <c r="V16" s="100"/>
      <c r="W16" s="14" t="str">
        <f>VLOOKUP(H16,PELIGROS!A$2:G$445,6,0)</f>
        <v>CÁNCER</v>
      </c>
      <c r="X16" s="15"/>
      <c r="Y16" s="15"/>
      <c r="Z16" s="15"/>
      <c r="AA16" s="14"/>
      <c r="AB16" s="14" t="str">
        <f>VLOOKUP(H16,PELIGROS!A$2:G$445,7,0)</f>
        <v>N/A</v>
      </c>
      <c r="AC16" s="15" t="s">
        <v>1205</v>
      </c>
      <c r="AD16" s="120"/>
    </row>
    <row r="17" spans="1:30" ht="51">
      <c r="A17" s="138"/>
      <c r="B17" s="138"/>
      <c r="C17" s="120"/>
      <c r="D17" s="123"/>
      <c r="E17" s="126"/>
      <c r="F17" s="126"/>
      <c r="G17" s="14" t="str">
        <f>VLOOKUP(H17,PELIGROS!A$1:G$445,2,0)</f>
        <v>ENERGÍA TÉRMICA, CAMBIO DE TEMPERATURA DURANTE LOS RECORRIDOS</v>
      </c>
      <c r="H17" s="26" t="s">
        <v>174</v>
      </c>
      <c r="I17" s="26" t="s">
        <v>1284</v>
      </c>
      <c r="J17" s="14" t="str">
        <f>VLOOKUP(H17,PELIGROS!A$2:G$445,3,0)</f>
        <v xml:space="preserve"> HIPOTERMIA</v>
      </c>
      <c r="K17" s="15" t="s">
        <v>1202</v>
      </c>
      <c r="L17" s="14" t="str">
        <f>VLOOKUP(H17,PELIGROS!A$2:G$445,4,0)</f>
        <v>Inspecciones planeadas e inspecciones no planeadas, procedimientos de programas de seguridad y salud en el trabajo</v>
      </c>
      <c r="M17" s="14" t="str">
        <f>VLOOKUP(H17,PELIGROS!A$2:G$445,5,0)</f>
        <v>EPP OVEROLES TERMICOS</v>
      </c>
      <c r="N17" s="15">
        <v>2</v>
      </c>
      <c r="O17" s="16">
        <v>3</v>
      </c>
      <c r="P17" s="16">
        <v>10</v>
      </c>
      <c r="Q17" s="16">
        <f t="shared" si="2"/>
        <v>6</v>
      </c>
      <c r="R17" s="16">
        <f t="shared" si="3"/>
        <v>60</v>
      </c>
      <c r="S17" s="26" t="str">
        <f t="shared" si="4"/>
        <v>M-6</v>
      </c>
      <c r="T17" s="68" t="str">
        <f t="shared" si="0"/>
        <v>III</v>
      </c>
      <c r="U17" s="68" t="str">
        <f t="shared" si="1"/>
        <v>Mejorable</v>
      </c>
      <c r="V17" s="100"/>
      <c r="W17" s="14" t="str">
        <f>VLOOKUP(H17,PELIGROS!A$2:G$445,6,0)</f>
        <v xml:space="preserve"> HIPOTERMIA</v>
      </c>
      <c r="X17" s="15"/>
      <c r="Y17" s="15"/>
      <c r="Z17" s="15"/>
      <c r="AA17" s="14"/>
      <c r="AB17" s="14" t="str">
        <f>VLOOKUP(H17,PELIGROS!A$2:G$445,7,0)</f>
        <v>N/A</v>
      </c>
      <c r="AC17" s="15" t="s">
        <v>1206</v>
      </c>
      <c r="AD17" s="120"/>
    </row>
    <row r="18" spans="1:30" ht="51">
      <c r="A18" s="138"/>
      <c r="B18" s="138"/>
      <c r="C18" s="120"/>
      <c r="D18" s="123"/>
      <c r="E18" s="126"/>
      <c r="F18" s="126"/>
      <c r="G18" s="14" t="str">
        <f>VLOOKUP(H18,PELIGROS!A$1:G$445,2,0)</f>
        <v>GASES Y VAPORES</v>
      </c>
      <c r="H18" s="26" t="s">
        <v>250</v>
      </c>
      <c r="I18" s="26" t="s">
        <v>1285</v>
      </c>
      <c r="J18" s="14" t="str">
        <f>VLOOKUP(H18,PELIGROS!A$2:G$445,3,0)</f>
        <v xml:space="preserve"> LESIONES EN LA PIEL, IRRITACIÓN EN VÍAS  RESPIRATORIAS, MUERTE</v>
      </c>
      <c r="K18" s="15" t="s">
        <v>1202</v>
      </c>
      <c r="L18" s="14" t="str">
        <f>VLOOKUP(H18,PELIGROS!A$2:G$445,4,0)</f>
        <v>Inspecciones planeadas e inspecciones no planeadas, procedimientos de programas de seguridad y salud en el trabajo</v>
      </c>
      <c r="M18" s="14" t="str">
        <f>VLOOKUP(H18,PELIGROS!A$2:G$445,5,0)</f>
        <v>EPP TAPABOCAS, CARETAS CON FILTROS</v>
      </c>
      <c r="N18" s="15">
        <v>2</v>
      </c>
      <c r="O18" s="16">
        <v>2</v>
      </c>
      <c r="P18" s="16">
        <v>25</v>
      </c>
      <c r="Q18" s="16">
        <f t="shared" si="2"/>
        <v>4</v>
      </c>
      <c r="R18" s="16">
        <f t="shared" si="3"/>
        <v>100</v>
      </c>
      <c r="S18" s="26" t="str">
        <f t="shared" si="4"/>
        <v>B-4</v>
      </c>
      <c r="T18" s="68" t="str">
        <f t="shared" si="0"/>
        <v>III</v>
      </c>
      <c r="U18" s="68" t="str">
        <f t="shared" si="1"/>
        <v>Mejorable</v>
      </c>
      <c r="V18" s="100"/>
      <c r="W18" s="14" t="str">
        <f>VLOOKUP(H18,PELIGROS!A$2:G$445,6,0)</f>
        <v xml:space="preserve"> MUERTE</v>
      </c>
      <c r="X18" s="15"/>
      <c r="Y18" s="15"/>
      <c r="Z18" s="15"/>
      <c r="AA18" s="14"/>
      <c r="AB18" s="14" t="str">
        <f>VLOOKUP(H18,PELIGROS!A$2:G$445,7,0)</f>
        <v>USO Y MANEJO ADECUADO DE E.P.P.</v>
      </c>
      <c r="AC18" s="100" t="s">
        <v>1207</v>
      </c>
      <c r="AD18" s="120"/>
    </row>
    <row r="19" spans="1:30" ht="51">
      <c r="A19" s="138"/>
      <c r="B19" s="138"/>
      <c r="C19" s="120"/>
      <c r="D19" s="123"/>
      <c r="E19" s="126"/>
      <c r="F19" s="126"/>
      <c r="G19" s="14" t="str">
        <f>VLOOKUP(H19,PELIGROS!A$1:G$445,2,0)</f>
        <v>LÍQUIDOS</v>
      </c>
      <c r="H19" s="26" t="s">
        <v>263</v>
      </c>
      <c r="I19" s="26" t="s">
        <v>1285</v>
      </c>
      <c r="J19" s="14" t="str">
        <f>VLOOKUP(H19,PELIGROS!A$2:G$445,3,0)</f>
        <v xml:space="preserve">  QUEMADURAS, IRRITACIONES, LESIONES PIEL, LESIONES OCULARES, IRRITACIÓN DE LAS MUCOSAS</v>
      </c>
      <c r="K19" s="15" t="s">
        <v>1202</v>
      </c>
      <c r="L19" s="14" t="str">
        <f>VLOOKUP(H19,PELIGROS!A$2:G$445,4,0)</f>
        <v>Inspecciones planeadas e inspecciones no planeadas, procedimientos de programas de seguridad y salud en el trabajo</v>
      </c>
      <c r="M19" s="14" t="str">
        <f>VLOOKUP(H19,PELIGROS!A$2:G$445,5,0)</f>
        <v>EPP TAPABOCAS, CARETAS CON FILTROS, GUANTES</v>
      </c>
      <c r="N19" s="15">
        <v>2</v>
      </c>
      <c r="O19" s="16">
        <v>1</v>
      </c>
      <c r="P19" s="16">
        <v>25</v>
      </c>
      <c r="Q19" s="16">
        <f t="shared" si="2"/>
        <v>2</v>
      </c>
      <c r="R19" s="16">
        <f t="shared" si="3"/>
        <v>50</v>
      </c>
      <c r="S19" s="26" t="str">
        <f t="shared" si="4"/>
        <v>B-2</v>
      </c>
      <c r="T19" s="68" t="str">
        <f t="shared" si="0"/>
        <v>III</v>
      </c>
      <c r="U19" s="68" t="str">
        <f t="shared" si="1"/>
        <v>Mejorable</v>
      </c>
      <c r="V19" s="100"/>
      <c r="W19" s="14" t="str">
        <f>VLOOKUP(H19,PELIGROS!A$2:G$445,6,0)</f>
        <v>LESIONES IRREVERSIBLES VÍAS RESPIRATORIAS</v>
      </c>
      <c r="X19" s="15"/>
      <c r="Y19" s="15"/>
      <c r="Z19" s="15"/>
      <c r="AA19" s="14"/>
      <c r="AB19" s="14" t="str">
        <f>VLOOKUP(H19,PELIGROS!A$2:G$445,7,0)</f>
        <v>USO Y MANEJO ADECUADO DE E.P.P.; MANEJO DE PRODUCTOS QUÍMICOS LÍQUIDOS</v>
      </c>
      <c r="AC19" s="100"/>
      <c r="AD19" s="120"/>
    </row>
    <row r="20" spans="1:30" ht="51">
      <c r="A20" s="138"/>
      <c r="B20" s="138"/>
      <c r="C20" s="120"/>
      <c r="D20" s="123"/>
      <c r="E20" s="126"/>
      <c r="F20" s="126"/>
      <c r="G20" s="14" t="str">
        <f>VLOOKUP(H20,PELIGROS!A$1:G$445,2,0)</f>
        <v>MATERIAL PARTICULADO</v>
      </c>
      <c r="H20" s="26" t="s">
        <v>269</v>
      </c>
      <c r="I20" s="26" t="s">
        <v>1285</v>
      </c>
      <c r="J20" s="14" t="str">
        <f>VLOOKUP(H20,PELIGROS!A$2:G$445,3,0)</f>
        <v>NEUMOCONIOSIS, BRONQUITIS, ASMA, SILICOSIS</v>
      </c>
      <c r="K20" s="15" t="s">
        <v>1202</v>
      </c>
      <c r="L20" s="14" t="str">
        <f>VLOOKUP(H20,PELIGROS!A$2:G$445,4,0)</f>
        <v>Inspecciones planeadas e inspecciones no planeadas, procedimientos de programas de seguridad y salud en el trabajo</v>
      </c>
      <c r="M20" s="14" t="str">
        <f>VLOOKUP(H20,PELIGROS!A$2:G$445,5,0)</f>
        <v>EPP MASCARILLAS Y FILTROS</v>
      </c>
      <c r="N20" s="15">
        <v>2</v>
      </c>
      <c r="O20" s="16">
        <v>1</v>
      </c>
      <c r="P20" s="16">
        <v>10</v>
      </c>
      <c r="Q20" s="16">
        <f t="shared" si="2"/>
        <v>2</v>
      </c>
      <c r="R20" s="16">
        <f t="shared" si="3"/>
        <v>20</v>
      </c>
      <c r="S20" s="26" t="str">
        <f t="shared" si="4"/>
        <v>B-2</v>
      </c>
      <c r="T20" s="68" t="str">
        <f t="shared" si="0"/>
        <v>IV</v>
      </c>
      <c r="U20" s="68" t="str">
        <f t="shared" si="1"/>
        <v>Aceptable</v>
      </c>
      <c r="V20" s="100"/>
      <c r="W20" s="14" t="str">
        <f>VLOOKUP(H20,PELIGROS!A$2:G$445,6,0)</f>
        <v>NEUMOCONIOSIS</v>
      </c>
      <c r="X20" s="15"/>
      <c r="Y20" s="15"/>
      <c r="Z20" s="15"/>
      <c r="AA20" s="14"/>
      <c r="AB20" s="14" t="str">
        <f>VLOOKUP(H20,PELIGROS!A$2:G$445,7,0)</f>
        <v>USO Y MANEJO DE LOS EPP</v>
      </c>
      <c r="AC20" s="100"/>
      <c r="AD20" s="120"/>
    </row>
    <row r="21" spans="1:30" ht="25.5">
      <c r="A21" s="138"/>
      <c r="B21" s="138"/>
      <c r="C21" s="120"/>
      <c r="D21" s="123"/>
      <c r="E21" s="126"/>
      <c r="F21" s="126"/>
      <c r="G21" s="14" t="str">
        <f>VLOOKUP(H21,PELIGROS!A$1:G$445,2,0)</f>
        <v>CONCENTRACIÓN EN ACTIVIDADES DE ALTO DESEMPEÑO MENTAL</v>
      </c>
      <c r="H21" s="26" t="s">
        <v>72</v>
      </c>
      <c r="I21" s="26" t="s">
        <v>1286</v>
      </c>
      <c r="J21" s="14" t="str">
        <f>VLOOKUP(H21,PELIGROS!A$2:G$445,3,0)</f>
        <v>ESTRÉS, CEFALEA, IRRITABILIDAD</v>
      </c>
      <c r="K21" s="15" t="s">
        <v>1202</v>
      </c>
      <c r="L21" s="14" t="str">
        <f>VLOOKUP(H21,PELIGROS!A$2:G$445,4,0)</f>
        <v>N/A</v>
      </c>
      <c r="M21" s="14" t="str">
        <f>VLOOKUP(H21,PELIGROS!A$2:G$445,5,0)</f>
        <v>PVE PSICOSOCIAL</v>
      </c>
      <c r="N21" s="15">
        <v>2</v>
      </c>
      <c r="O21" s="16">
        <v>3</v>
      </c>
      <c r="P21" s="16">
        <v>10</v>
      </c>
      <c r="Q21" s="16">
        <f t="shared" si="2"/>
        <v>6</v>
      </c>
      <c r="R21" s="16">
        <f t="shared" si="3"/>
        <v>60</v>
      </c>
      <c r="S21" s="26" t="str">
        <f t="shared" si="4"/>
        <v>M-6</v>
      </c>
      <c r="T21" s="68" t="str">
        <f t="shared" si="0"/>
        <v>III</v>
      </c>
      <c r="U21" s="68" t="str">
        <f t="shared" si="1"/>
        <v>Mejorable</v>
      </c>
      <c r="V21" s="100"/>
      <c r="W21" s="14" t="str">
        <f>VLOOKUP(H21,PELIGROS!A$2:G$445,6,0)</f>
        <v>ESTRÉS</v>
      </c>
      <c r="X21" s="15"/>
      <c r="Y21" s="15"/>
      <c r="Z21" s="15"/>
      <c r="AA21" s="14"/>
      <c r="AB21" s="14" t="str">
        <f>VLOOKUP(H21,PELIGROS!A$2:G$445,7,0)</f>
        <v>N/A</v>
      </c>
      <c r="AC21" s="100" t="s">
        <v>1208</v>
      </c>
      <c r="AD21" s="120"/>
    </row>
    <row r="22" spans="1:30" ht="38.25">
      <c r="A22" s="138"/>
      <c r="B22" s="138"/>
      <c r="C22" s="120"/>
      <c r="D22" s="123"/>
      <c r="E22" s="126"/>
      <c r="F22" s="126"/>
      <c r="G22" s="14" t="str">
        <f>VLOOKUP(H22,PELIGROS!A$1:G$445,2,0)</f>
        <v>ATENCIÓN AL PÚBLICO</v>
      </c>
      <c r="H22" s="26" t="s">
        <v>448</v>
      </c>
      <c r="I22" s="26" t="s">
        <v>1286</v>
      </c>
      <c r="J22" s="14" t="str">
        <f>VLOOKUP(H22,PELIGROS!A$2:G$445,3,0)</f>
        <v>ESTRÉS, ENFERMEDADES DIGESTIVAS, IRRITABILIDAD, TRANSTORNOS DEL SUEÑO</v>
      </c>
      <c r="K22" s="15" t="s">
        <v>1202</v>
      </c>
      <c r="L22" s="14" t="str">
        <f>VLOOKUP(H22,PELIGROS!A$2:G$445,4,0)</f>
        <v>N/A</v>
      </c>
      <c r="M22" s="14" t="str">
        <f>VLOOKUP(H22,PELIGROS!A$2:G$445,5,0)</f>
        <v>PVE PSICOSOCIAL</v>
      </c>
      <c r="N22" s="15">
        <v>2</v>
      </c>
      <c r="O22" s="16">
        <v>1</v>
      </c>
      <c r="P22" s="16">
        <v>10</v>
      </c>
      <c r="Q22" s="16">
        <f t="shared" si="2"/>
        <v>2</v>
      </c>
      <c r="R22" s="16">
        <f t="shared" si="3"/>
        <v>20</v>
      </c>
      <c r="S22" s="26" t="str">
        <f t="shared" si="4"/>
        <v>B-2</v>
      </c>
      <c r="T22" s="68" t="str">
        <f t="shared" si="0"/>
        <v>IV</v>
      </c>
      <c r="U22" s="68" t="str">
        <f t="shared" si="1"/>
        <v>Aceptable</v>
      </c>
      <c r="V22" s="100"/>
      <c r="W22" s="14" t="str">
        <f>VLOOKUP(H22,PELIGROS!A$2:G$445,6,0)</f>
        <v>ESTRÉS</v>
      </c>
      <c r="X22" s="15"/>
      <c r="Y22" s="15"/>
      <c r="Z22" s="15"/>
      <c r="AA22" s="14"/>
      <c r="AB22" s="14" t="str">
        <f>VLOOKUP(H22,PELIGROS!A$2:G$445,7,0)</f>
        <v>RESOLUCIÓN DE CONFLICTOS; COMUNICACIÓN ASERTIVA; SERVICIO AL CLIENTE</v>
      </c>
      <c r="AC22" s="100"/>
      <c r="AD22" s="120"/>
    </row>
    <row r="23" spans="1:30" ht="15">
      <c r="A23" s="138"/>
      <c r="B23" s="138"/>
      <c r="C23" s="120"/>
      <c r="D23" s="123"/>
      <c r="E23" s="126"/>
      <c r="F23" s="126"/>
      <c r="G23" s="14" t="str">
        <f>VLOOKUP(H23,PELIGROS!A$1:G$445,2,0)</f>
        <v>NATURALEZA DE LA TAREA</v>
      </c>
      <c r="H23" s="26" t="s">
        <v>76</v>
      </c>
      <c r="I23" s="26" t="s">
        <v>1286</v>
      </c>
      <c r="J23" s="14" t="str">
        <f>VLOOKUP(H23,PELIGROS!A$2:G$445,3,0)</f>
        <v>ESTRÉS,  TRANSTORNOS DEL SUEÑO</v>
      </c>
      <c r="K23" s="15" t="s">
        <v>1202</v>
      </c>
      <c r="L23" s="14" t="str">
        <f>VLOOKUP(H23,PELIGROS!A$2:G$445,4,0)</f>
        <v>N/A</v>
      </c>
      <c r="M23" s="14" t="str">
        <f>VLOOKUP(H23,PELIGROS!A$2:G$445,5,0)</f>
        <v>PVE PSICOSOCIAL</v>
      </c>
      <c r="N23" s="15">
        <v>2</v>
      </c>
      <c r="O23" s="16">
        <v>3</v>
      </c>
      <c r="P23" s="16">
        <v>10</v>
      </c>
      <c r="Q23" s="16">
        <f t="shared" si="2"/>
        <v>6</v>
      </c>
      <c r="R23" s="16">
        <f t="shared" si="3"/>
        <v>60</v>
      </c>
      <c r="S23" s="26" t="str">
        <f t="shared" si="4"/>
        <v>M-6</v>
      </c>
      <c r="T23" s="68" t="str">
        <f t="shared" si="0"/>
        <v>III</v>
      </c>
      <c r="U23" s="68" t="str">
        <f t="shared" si="1"/>
        <v>Mejorable</v>
      </c>
      <c r="V23" s="100"/>
      <c r="W23" s="14" t="str">
        <f>VLOOKUP(H23,PELIGROS!A$2:G$445,6,0)</f>
        <v>ESTRÉS</v>
      </c>
      <c r="X23" s="15"/>
      <c r="Y23" s="15"/>
      <c r="Z23" s="15"/>
      <c r="AA23" s="14"/>
      <c r="AB23" s="14" t="str">
        <f>VLOOKUP(H23,PELIGROS!A$2:G$445,7,0)</f>
        <v>N/A</v>
      </c>
      <c r="AC23" s="100"/>
      <c r="AD23" s="120"/>
    </row>
    <row r="24" spans="1:30" ht="25.5">
      <c r="A24" s="138"/>
      <c r="B24" s="138"/>
      <c r="C24" s="120"/>
      <c r="D24" s="123"/>
      <c r="E24" s="126"/>
      <c r="F24" s="126"/>
      <c r="G24" s="14" t="str">
        <f>VLOOKUP(H24,PELIGROS!A$1:G$445,2,0)</f>
        <v>DESARROLLO DE LAS MISMAS FUNCIONES DURANTE UN LARGO PERÍODO DE TIEMPO</v>
      </c>
      <c r="H24" s="26" t="s">
        <v>455</v>
      </c>
      <c r="I24" s="26" t="s">
        <v>1286</v>
      </c>
      <c r="J24" s="14" t="str">
        <f>VLOOKUP(H24,PELIGROS!A$2:G$445,3,0)</f>
        <v>DEPRESIÓN, ESTRÉS</v>
      </c>
      <c r="K24" s="15" t="s">
        <v>1202</v>
      </c>
      <c r="L24" s="14" t="str">
        <f>VLOOKUP(H24,PELIGROS!A$2:G$445,4,0)</f>
        <v>N/A</v>
      </c>
      <c r="M24" s="14" t="str">
        <f>VLOOKUP(H24,PELIGROS!A$2:G$445,5,0)</f>
        <v>PVE PSICOSOCIAL</v>
      </c>
      <c r="N24" s="15">
        <v>2</v>
      </c>
      <c r="O24" s="16">
        <v>3</v>
      </c>
      <c r="P24" s="16">
        <v>10</v>
      </c>
      <c r="Q24" s="16">
        <f t="shared" si="2"/>
        <v>6</v>
      </c>
      <c r="R24" s="16">
        <f t="shared" si="3"/>
        <v>60</v>
      </c>
      <c r="S24" s="26" t="str">
        <f t="shared" si="4"/>
        <v>M-6</v>
      </c>
      <c r="T24" s="68" t="str">
        <f t="shared" si="0"/>
        <v>III</v>
      </c>
      <c r="U24" s="68" t="str">
        <f t="shared" si="1"/>
        <v>Mejorable</v>
      </c>
      <c r="V24" s="100"/>
      <c r="W24" s="14" t="str">
        <f>VLOOKUP(H24,PELIGROS!A$2:G$445,6,0)</f>
        <v>ESTRÉS</v>
      </c>
      <c r="X24" s="15"/>
      <c r="Y24" s="15"/>
      <c r="Z24" s="15"/>
      <c r="AA24" s="14"/>
      <c r="AB24" s="14" t="str">
        <f>VLOOKUP(H24,PELIGROS!A$2:G$445,7,0)</f>
        <v>N/A</v>
      </c>
      <c r="AC24" s="100"/>
      <c r="AD24" s="120"/>
    </row>
    <row r="25" spans="1:30" ht="51">
      <c r="A25" s="138"/>
      <c r="B25" s="138"/>
      <c r="C25" s="120"/>
      <c r="D25" s="123"/>
      <c r="E25" s="126"/>
      <c r="F25" s="126"/>
      <c r="G25" s="14" t="str">
        <f>VLOOKUP(H25,PELIGROS!A$1:G$445,2,0)</f>
        <v>Forzadas, Prolongadas</v>
      </c>
      <c r="H25" s="26" t="s">
        <v>40</v>
      </c>
      <c r="I25" s="26" t="s">
        <v>1287</v>
      </c>
      <c r="J25" s="14" t="str">
        <f>VLOOKUP(H25,PELIGROS!A$2:G$445,3,0)</f>
        <v xml:space="preserve">Lesiones osteomusculares, lesiones osteoarticulares
</v>
      </c>
      <c r="K25" s="15" t="s">
        <v>1209</v>
      </c>
      <c r="L25" s="14" t="str">
        <f>VLOOKUP(H25,PELIGROS!A$2:G$445,4,0)</f>
        <v>Inspecciones planeadas e inspecciones no planeadas, procedimientos de programas de seguridad y salud en el trabajo</v>
      </c>
      <c r="M25" s="14" t="str">
        <f>VLOOKUP(H25,PELIGROS!A$2:G$445,5,0)</f>
        <v>PVE Biomecánico, programa pausas activas, exámenes periódicos, recomendaciones, control de posturas</v>
      </c>
      <c r="N25" s="15">
        <v>2</v>
      </c>
      <c r="O25" s="16">
        <v>3</v>
      </c>
      <c r="P25" s="16">
        <v>10</v>
      </c>
      <c r="Q25" s="16">
        <f t="shared" si="2"/>
        <v>6</v>
      </c>
      <c r="R25" s="16">
        <f t="shared" si="3"/>
        <v>60</v>
      </c>
      <c r="S25" s="26" t="str">
        <f t="shared" si="4"/>
        <v>M-6</v>
      </c>
      <c r="T25" s="68" t="str">
        <f t="shared" si="0"/>
        <v>III</v>
      </c>
      <c r="U25" s="68" t="str">
        <f t="shared" si="1"/>
        <v>Mejorable</v>
      </c>
      <c r="V25" s="100"/>
      <c r="W25" s="14" t="str">
        <f>VLOOKUP(H25,PELIGROS!A$2:G$445,6,0)</f>
        <v>Enfermedades Osteomusculares</v>
      </c>
      <c r="X25" s="15"/>
      <c r="Y25" s="15"/>
      <c r="Z25" s="15"/>
      <c r="AA25" s="14"/>
      <c r="AB25" s="14" t="str">
        <f>VLOOKUP(H25,PELIGROS!A$2:G$445,7,0)</f>
        <v>Prevención en lesiones osteomusculares, líderes de pausas activas</v>
      </c>
      <c r="AC25" s="100" t="s">
        <v>1210</v>
      </c>
      <c r="AD25" s="120"/>
    </row>
    <row r="26" spans="1:30" ht="38.25">
      <c r="A26" s="138"/>
      <c r="B26" s="138"/>
      <c r="C26" s="120"/>
      <c r="D26" s="123"/>
      <c r="E26" s="126"/>
      <c r="F26" s="126"/>
      <c r="G26" s="14" t="str">
        <f>VLOOKUP(H26,PELIGROS!A$1:G$445,2,0)</f>
        <v>Higiene Muscular</v>
      </c>
      <c r="H26" s="26" t="s">
        <v>483</v>
      </c>
      <c r="I26" s="26" t="s">
        <v>1287</v>
      </c>
      <c r="J26" s="14" t="str">
        <f>VLOOKUP(H26,PELIGROS!A$2:G$445,3,0)</f>
        <v>Lesiones Musculoesqueléticas</v>
      </c>
      <c r="K26" s="15" t="s">
        <v>1209</v>
      </c>
      <c r="L26" s="14" t="str">
        <f>VLOOKUP(H26,PELIGROS!A$2:G$445,4,0)</f>
        <v>N/A</v>
      </c>
      <c r="M26" s="14" t="str">
        <f>VLOOKUP(H26,PELIGROS!A$2:G$445,5,0)</f>
        <v>N/A</v>
      </c>
      <c r="N26" s="15">
        <v>2</v>
      </c>
      <c r="O26" s="16">
        <v>3</v>
      </c>
      <c r="P26" s="16">
        <v>10</v>
      </c>
      <c r="Q26" s="16">
        <f t="shared" si="2"/>
        <v>6</v>
      </c>
      <c r="R26" s="16">
        <f t="shared" si="3"/>
        <v>60</v>
      </c>
      <c r="S26" s="26" t="str">
        <f t="shared" si="4"/>
        <v>M-6</v>
      </c>
      <c r="T26" s="68" t="str">
        <f t="shared" si="0"/>
        <v>III</v>
      </c>
      <c r="U26" s="68" t="str">
        <f t="shared" si="1"/>
        <v>Mejorable</v>
      </c>
      <c r="V26" s="100"/>
      <c r="W26" s="14" t="str">
        <f>VLOOKUP(H26,PELIGROS!A$2:G$445,6,0)</f>
        <v xml:space="preserve">Enfermedades Osteomusculares
</v>
      </c>
      <c r="X26" s="15"/>
      <c r="Y26" s="15"/>
      <c r="Z26" s="15"/>
      <c r="AA26" s="14"/>
      <c r="AB26" s="14" t="str">
        <f>VLOOKUP(H26,PELIGROS!A$2:G$445,7,0)</f>
        <v>Prevención en lesiones osteomusculares, líderes de pausas activas</v>
      </c>
      <c r="AC26" s="100"/>
      <c r="AD26" s="120"/>
    </row>
    <row r="27" spans="1:30" ht="63.75">
      <c r="A27" s="138"/>
      <c r="B27" s="138"/>
      <c r="C27" s="120"/>
      <c r="D27" s="123"/>
      <c r="E27" s="126"/>
      <c r="F27" s="126"/>
      <c r="G27" s="14" t="str">
        <f>VLOOKUP(H27,PELIGROS!A$1:G$445,2,0)</f>
        <v>Atropellamiento, Envestir</v>
      </c>
      <c r="H27" s="26" t="s">
        <v>1187</v>
      </c>
      <c r="I27" s="26" t="s">
        <v>1288</v>
      </c>
      <c r="J27" s="14" t="str">
        <f>VLOOKUP(H27,PELIGROS!A$2:G$445,3,0)</f>
        <v>Lesiones, pérdidas materiales, muerte</v>
      </c>
      <c r="K27" s="15" t="s">
        <v>1202</v>
      </c>
      <c r="L27" s="14" t="str">
        <f>VLOOKUP(H27,PELIGROS!A$2:G$445,4,0)</f>
        <v>Inspecciones planeadas e inspecciones no planeadas, procedimientos de programas de seguridad y salud en el trabajo</v>
      </c>
      <c r="M27" s="14" t="str">
        <f>VLOOKUP(H27,PELIGROS!A$2:G$445,5,0)</f>
        <v>Programa de seguridad vial, señalización</v>
      </c>
      <c r="N27" s="15">
        <v>2</v>
      </c>
      <c r="O27" s="16">
        <v>2</v>
      </c>
      <c r="P27" s="16">
        <v>60</v>
      </c>
      <c r="Q27" s="16">
        <f t="shared" si="2"/>
        <v>4</v>
      </c>
      <c r="R27" s="16">
        <f t="shared" si="3"/>
        <v>240</v>
      </c>
      <c r="S27" s="26" t="str">
        <f t="shared" si="4"/>
        <v>B-4</v>
      </c>
      <c r="T27" s="68" t="str">
        <f t="shared" si="0"/>
        <v>II</v>
      </c>
      <c r="U27" s="68" t="str">
        <f t="shared" si="1"/>
        <v>No Aceptable o Aceptable Con Control Especifico</v>
      </c>
      <c r="V27" s="100"/>
      <c r="W27" s="14" t="str">
        <f>VLOOKUP(H27,PELIGROS!A$2:G$445,6,0)</f>
        <v>Muerte</v>
      </c>
      <c r="X27" s="15"/>
      <c r="Y27" s="15"/>
      <c r="Z27" s="15"/>
      <c r="AA27" s="14"/>
      <c r="AB27" s="14" t="str">
        <f>VLOOKUP(H27,PELIGROS!A$2:G$445,7,0)</f>
        <v>Seguridad vial y manejo defensivo, aseguramiento de áreas de trabajo</v>
      </c>
      <c r="AC27" s="15" t="s">
        <v>1211</v>
      </c>
      <c r="AD27" s="120"/>
    </row>
    <row r="28" spans="1:30" ht="63.75">
      <c r="A28" s="138"/>
      <c r="B28" s="138"/>
      <c r="C28" s="120"/>
      <c r="D28" s="123"/>
      <c r="E28" s="126"/>
      <c r="F28" s="126"/>
      <c r="G28" s="14" t="str">
        <f>VLOOKUP(H28,PELIGROS!A$1:G$445,2,0)</f>
        <v>Ingreso a pozos, Red de acueducto o excavaciones</v>
      </c>
      <c r="H28" s="26" t="s">
        <v>571</v>
      </c>
      <c r="I28" s="26" t="s">
        <v>1288</v>
      </c>
      <c r="J28" s="14" t="str">
        <f>VLOOKUP(H28,PELIGROS!A$2:G$445,3,0)</f>
        <v>Intoxicación, asfixicia, daños vías resiratorias, muerte</v>
      </c>
      <c r="K28" s="15" t="s">
        <v>1202</v>
      </c>
      <c r="L28" s="14" t="str">
        <f>VLOOKUP(H28,PELIGROS!A$2:G$445,4,0)</f>
        <v>Inspecciones planeadas e inspecciones no planeadas, procedimientos de programas de seguridad y salud en el trabajo</v>
      </c>
      <c r="M28" s="14" t="str">
        <f>VLOOKUP(H28,PELIGROS!A$2:G$445,5,0)</f>
        <v>E.P.P. Colectivos, Tripoide</v>
      </c>
      <c r="N28" s="15">
        <v>2</v>
      </c>
      <c r="O28" s="16">
        <v>1</v>
      </c>
      <c r="P28" s="16">
        <v>100</v>
      </c>
      <c r="Q28" s="16">
        <f t="shared" si="2"/>
        <v>2</v>
      </c>
      <c r="R28" s="16">
        <f t="shared" si="3"/>
        <v>200</v>
      </c>
      <c r="S28" s="26" t="str">
        <f t="shared" si="4"/>
        <v>B-2</v>
      </c>
      <c r="T28" s="68" t="str">
        <f t="shared" si="0"/>
        <v>II</v>
      </c>
      <c r="U28" s="68" t="str">
        <f t="shared" si="1"/>
        <v>No Aceptable o Aceptable Con Control Especifico</v>
      </c>
      <c r="V28" s="100"/>
      <c r="W28" s="14" t="str">
        <f>VLOOKUP(H28,PELIGROS!A$2:G$445,6,0)</f>
        <v>Muerte</v>
      </c>
      <c r="X28" s="15"/>
      <c r="Y28" s="15"/>
      <c r="Z28" s="15"/>
      <c r="AA28" s="14"/>
      <c r="AB28" s="14" t="str">
        <f>VLOOKUP(H28,PELIGROS!A$2:G$445,7,0)</f>
        <v>Trabajo seguro en espacios confinados y manejo de medidores de gases, diligenciamiento de permisos de trabajos, uso y manejo adecuado de E.P.P.</v>
      </c>
      <c r="AC28" s="15" t="s">
        <v>1212</v>
      </c>
      <c r="AD28" s="120"/>
    </row>
    <row r="29" spans="1:30" ht="63.75">
      <c r="A29" s="138"/>
      <c r="B29" s="138"/>
      <c r="C29" s="120"/>
      <c r="D29" s="123"/>
      <c r="E29" s="126"/>
      <c r="F29" s="126"/>
      <c r="G29" s="14" t="str">
        <f>VLOOKUP(H29,PELIGROS!A$1:G$445,2,0)</f>
        <v>Atraco, golpiza, atentados y secuestrados</v>
      </c>
      <c r="H29" s="26" t="s">
        <v>57</v>
      </c>
      <c r="I29" s="26" t="s">
        <v>1288</v>
      </c>
      <c r="J29" s="14" t="str">
        <f>VLOOKUP(H29,PELIGROS!A$2:G$445,3,0)</f>
        <v>Estrés, golpes, Secuestros</v>
      </c>
      <c r="K29" s="15" t="s">
        <v>1202</v>
      </c>
      <c r="L29" s="14" t="str">
        <f>VLOOKUP(H29,PELIGROS!A$2:G$445,4,0)</f>
        <v>Inspecciones planeadas e inspecciones no planeadas, procedimientos de programas de seguridad y salud en el trabajo</v>
      </c>
      <c r="M29" s="14" t="str">
        <f>VLOOKUP(H29,PELIGROS!A$2:G$445,5,0)</f>
        <v xml:space="preserve">Uniformes Corporativos, Caquetas corporativas, Carnetización
</v>
      </c>
      <c r="N29" s="15">
        <v>2</v>
      </c>
      <c r="O29" s="16">
        <v>2</v>
      </c>
      <c r="P29" s="16">
        <v>60</v>
      </c>
      <c r="Q29" s="16">
        <f t="shared" si="2"/>
        <v>4</v>
      </c>
      <c r="R29" s="16">
        <f t="shared" si="3"/>
        <v>240</v>
      </c>
      <c r="S29" s="26" t="str">
        <f t="shared" si="4"/>
        <v>B-4</v>
      </c>
      <c r="T29" s="68" t="str">
        <f t="shared" si="0"/>
        <v>II</v>
      </c>
      <c r="U29" s="68" t="str">
        <f t="shared" si="1"/>
        <v>No Aceptable o Aceptable Con Control Especifico</v>
      </c>
      <c r="V29" s="100"/>
      <c r="W29" s="14" t="str">
        <f>VLOOKUP(H29,PELIGROS!A$2:G$445,6,0)</f>
        <v>Secuestros</v>
      </c>
      <c r="X29" s="15"/>
      <c r="Y29" s="15"/>
      <c r="Z29" s="15"/>
      <c r="AA29" s="14"/>
      <c r="AB29" s="14" t="str">
        <f>VLOOKUP(H29,PELIGROS!A$2:G$445,7,0)</f>
        <v>N/A</v>
      </c>
      <c r="AC29" s="15" t="s">
        <v>1213</v>
      </c>
      <c r="AD29" s="120"/>
    </row>
    <row r="30" spans="1:30" ht="51">
      <c r="A30" s="138"/>
      <c r="B30" s="138"/>
      <c r="C30" s="120"/>
      <c r="D30" s="123"/>
      <c r="E30" s="126"/>
      <c r="F30" s="126"/>
      <c r="G30" s="14" t="str">
        <f>VLOOKUP(H30,PELIGROS!A$1:G$445,2,0)</f>
        <v>inmersión ( lluvias, crecientes de rios y quebradas, caidas desde tarabitas, puentes y medios de trasnporte)</v>
      </c>
      <c r="H30" s="26" t="s">
        <v>1188</v>
      </c>
      <c r="I30" s="26" t="s">
        <v>1288</v>
      </c>
      <c r="J30" s="14" t="str">
        <f>VLOOKUP(H30,PELIGROS!A$2:G$445,3,0)</f>
        <v>contusiones, laseraciones, afectaciones del sistema respiratorio</v>
      </c>
      <c r="K30" s="15" t="s">
        <v>1202</v>
      </c>
      <c r="L30" s="14" t="str">
        <f>VLOOKUP(H30,PELIGROS!A$2:G$445,4,0)</f>
        <v>Inspecciones planeadas e inspecciones no planeadas, procedimientos de programas de seguridad y salud en el trabajo</v>
      </c>
      <c r="M30" s="14" t="str">
        <f>VLOOKUP(H30,PELIGROS!A$2:G$445,5,0)</f>
        <v>E.P.P.</v>
      </c>
      <c r="N30" s="15">
        <v>2</v>
      </c>
      <c r="O30" s="16">
        <v>1</v>
      </c>
      <c r="P30" s="16">
        <v>100</v>
      </c>
      <c r="Q30" s="16">
        <f t="shared" si="2"/>
        <v>2</v>
      </c>
      <c r="R30" s="16">
        <f t="shared" si="3"/>
        <v>200</v>
      </c>
      <c r="S30" s="26" t="str">
        <f t="shared" si="4"/>
        <v>B-2</v>
      </c>
      <c r="T30" s="68" t="str">
        <f t="shared" si="0"/>
        <v>II</v>
      </c>
      <c r="U30" s="68" t="str">
        <f t="shared" si="1"/>
        <v>No Aceptable o Aceptable Con Control Especifico</v>
      </c>
      <c r="V30" s="100"/>
      <c r="W30" s="14" t="str">
        <f>VLOOKUP(H30,PELIGROS!A$2:G$445,6,0)</f>
        <v>muerte</v>
      </c>
      <c r="X30" s="15"/>
      <c r="Y30" s="15"/>
      <c r="Z30" s="15"/>
      <c r="AA30" s="14"/>
      <c r="AB30" s="14" t="str">
        <f>VLOOKUP(H30,PELIGROS!A$2:G$445,7,0)</f>
        <v>capacitación en salvamento acuatico y primer respondiente</v>
      </c>
      <c r="AC30" s="15" t="s">
        <v>1214</v>
      </c>
      <c r="AD30" s="120"/>
    </row>
    <row r="31" spans="1:30" ht="89.25">
      <c r="A31" s="138"/>
      <c r="B31" s="138"/>
      <c r="C31" s="120"/>
      <c r="D31" s="123"/>
      <c r="E31" s="126"/>
      <c r="F31" s="126"/>
      <c r="G31" s="14" t="str">
        <f>VLOOKUP(H31,PELIGROS!A$1:G$445,2,0)</f>
        <v>MANTENIMIENTO DE PUENTE GRUAS, LIMPIEZA DE CANALES, MANTENIMIENTO DE INSTALACIONES LOCATIVAS, MANTENIMIENTO Y REPARACIÓN DE POZOS</v>
      </c>
      <c r="H31" s="26" t="s">
        <v>624</v>
      </c>
      <c r="I31" s="26" t="s">
        <v>1288</v>
      </c>
      <c r="J31" s="14" t="str">
        <f>VLOOKUP(H31,PELIGROS!A$2:G$445,3,0)</f>
        <v>LESIONES, FRACTURAS, MUERTE</v>
      </c>
      <c r="K31" s="15" t="s">
        <v>1202</v>
      </c>
      <c r="L31" s="14" t="str">
        <f>VLOOKUP(H31,PELIGROS!A$2:G$445,4,0)</f>
        <v>Inspecciones planeadas e inspecciones no planeadas, procedimientos de programas de seguridad y salud en el trabajo</v>
      </c>
      <c r="M31" s="14" t="str">
        <f>VLOOKUP(H31,PELIGROS!A$2:G$445,5,0)</f>
        <v>EPP</v>
      </c>
      <c r="N31" s="15">
        <v>2</v>
      </c>
      <c r="O31" s="16">
        <v>1</v>
      </c>
      <c r="P31" s="16">
        <v>100</v>
      </c>
      <c r="Q31" s="16">
        <f t="shared" si="2"/>
        <v>2</v>
      </c>
      <c r="R31" s="16">
        <f t="shared" si="3"/>
        <v>200</v>
      </c>
      <c r="S31" s="26" t="str">
        <f t="shared" si="4"/>
        <v>B-2</v>
      </c>
      <c r="T31" s="68" t="str">
        <f t="shared" si="0"/>
        <v>II</v>
      </c>
      <c r="U31" s="68" t="str">
        <f t="shared" si="1"/>
        <v>No Aceptable o Aceptable Con Control Especifico</v>
      </c>
      <c r="V31" s="100"/>
      <c r="W31" s="14" t="str">
        <f>VLOOKUP(H31,PELIGROS!A$2:G$445,6,0)</f>
        <v>MUERTE</v>
      </c>
      <c r="X31" s="15"/>
      <c r="Y31" s="15"/>
      <c r="Z31" s="15"/>
      <c r="AA31" s="14"/>
      <c r="AB31" s="14" t="str">
        <f>VLOOKUP(H31,PELIGROS!A$2:G$445,7,0)</f>
        <v>CERTIFICACIÓN Y/O ENTRENAMIENTO EN TRABAJO SEGURO EN ALTURAS; DILGENCIAMIENTO DE PERMISO DE TRABAJO; USO Y MANEJO ADECUADO DE E.P.P.; ARME Y DESARME DE ANDAMIOS</v>
      </c>
      <c r="AC31" s="15" t="s">
        <v>32</v>
      </c>
      <c r="AD31" s="120"/>
    </row>
    <row r="32" spans="1:30" ht="51.75" thickBot="1">
      <c r="A32" s="138"/>
      <c r="B32" s="138"/>
      <c r="C32" s="121"/>
      <c r="D32" s="124"/>
      <c r="E32" s="127"/>
      <c r="F32" s="127"/>
      <c r="G32" s="17" t="str">
        <f>VLOOKUP(H32,PELIGROS!A$1:G$445,2,0)</f>
        <v>SISMOS, INCENDIOS, INUNDACIONES, TERREMOTOS, VENDAVALES, DERRUMBE</v>
      </c>
      <c r="H32" s="27" t="s">
        <v>62</v>
      </c>
      <c r="I32" s="27" t="s">
        <v>1289</v>
      </c>
      <c r="J32" s="17" t="str">
        <f>VLOOKUP(H32,PELIGROS!A$2:G$445,3,0)</f>
        <v>SISMOS, INCENDIOS, INUNDACIONES, TERREMOTOS, VENDAVALES</v>
      </c>
      <c r="K32" s="18" t="s">
        <v>1202</v>
      </c>
      <c r="L32" s="17" t="str">
        <f>VLOOKUP(H32,PELIGROS!A$2:G$445,4,0)</f>
        <v>Inspecciones planeadas e inspecciones no planeadas, procedimientos de programas de seguridad y salud en el trabajo</v>
      </c>
      <c r="M32" s="17" t="str">
        <f>VLOOKUP(H32,PELIGROS!A$2:G$445,5,0)</f>
        <v>BRIGADAS DE EMERGENCIAS</v>
      </c>
      <c r="N32" s="18">
        <v>2</v>
      </c>
      <c r="O32" s="19">
        <v>1</v>
      </c>
      <c r="P32" s="19">
        <v>100</v>
      </c>
      <c r="Q32" s="19">
        <f t="shared" si="2"/>
        <v>2</v>
      </c>
      <c r="R32" s="19">
        <f t="shared" si="3"/>
        <v>200</v>
      </c>
      <c r="S32" s="27" t="str">
        <f t="shared" si="4"/>
        <v>B-2</v>
      </c>
      <c r="T32" s="69" t="str">
        <f t="shared" si="0"/>
        <v>II</v>
      </c>
      <c r="U32" s="69" t="str">
        <f t="shared" si="1"/>
        <v>No Aceptable o Aceptable Con Control Especifico</v>
      </c>
      <c r="V32" s="101"/>
      <c r="W32" s="17" t="str">
        <f>VLOOKUP(H32,PELIGROS!A$2:G$445,6,0)</f>
        <v>MUERTE</v>
      </c>
      <c r="X32" s="18"/>
      <c r="Y32" s="18"/>
      <c r="Z32" s="18"/>
      <c r="AA32" s="17"/>
      <c r="AB32" s="17" t="str">
        <f>VLOOKUP(H32,PELIGROS!A$2:G$445,7,0)</f>
        <v>ENTRENAMIENTO DE LA BRIGADA; DIVULGACIÓN DE PLAN DE EMERGENCIA</v>
      </c>
      <c r="AC32" s="18" t="s">
        <v>1215</v>
      </c>
      <c r="AD32" s="121"/>
    </row>
    <row r="33" spans="1:30" ht="51">
      <c r="A33" s="138"/>
      <c r="B33" s="138"/>
      <c r="C33" s="88" t="s">
        <v>1235</v>
      </c>
      <c r="D33" s="131" t="s">
        <v>1236</v>
      </c>
      <c r="E33" s="134" t="s">
        <v>1074</v>
      </c>
      <c r="F33" s="134" t="s">
        <v>1201</v>
      </c>
      <c r="G33" s="52" t="str">
        <f>VLOOKUP(H33,PELIGROS!A$1:G$445,2,0)</f>
        <v>Modeduras</v>
      </c>
      <c r="H33" s="53" t="s">
        <v>79</v>
      </c>
      <c r="I33" s="53" t="s">
        <v>1283</v>
      </c>
      <c r="J33" s="52" t="str">
        <f>VLOOKUP(H33,PELIGROS!A$2:G$445,3,0)</f>
        <v>Lesiones, tejidos, muerte, enfermedades infectocontagiosas</v>
      </c>
      <c r="K33" s="54" t="s">
        <v>1202</v>
      </c>
      <c r="L33" s="52" t="str">
        <f>VLOOKUP(H33,PELIGROS!A$2:G$445,4,0)</f>
        <v>N/A</v>
      </c>
      <c r="M33" s="52" t="str">
        <f>VLOOKUP(H33,PELIGROS!A$2:G$445,5,0)</f>
        <v>N/A</v>
      </c>
      <c r="N33" s="54">
        <v>2</v>
      </c>
      <c r="O33" s="72">
        <v>1</v>
      </c>
      <c r="P33" s="72">
        <v>25</v>
      </c>
      <c r="Q33" s="72">
        <f t="shared" si="2"/>
        <v>2</v>
      </c>
      <c r="R33" s="72">
        <f t="shared" si="3"/>
        <v>50</v>
      </c>
      <c r="S33" s="53" t="str">
        <f t="shared" si="4"/>
        <v>B-2</v>
      </c>
      <c r="T33" s="56" t="str">
        <f t="shared" si="0"/>
        <v>III</v>
      </c>
      <c r="U33" s="56" t="str">
        <f t="shared" si="1"/>
        <v>Mejorable</v>
      </c>
      <c r="V33" s="128">
        <v>2</v>
      </c>
      <c r="W33" s="52" t="str">
        <f>VLOOKUP(H33,PELIGROS!A$2:G$445,6,0)</f>
        <v>Posibles enfermedades</v>
      </c>
      <c r="X33" s="54"/>
      <c r="Y33" s="54"/>
      <c r="Z33" s="54"/>
      <c r="AA33" s="52"/>
      <c r="AB33" s="52" t="str">
        <f>VLOOKUP(H33,PELIGROS!A$2:G$445,7,0)</f>
        <v xml:space="preserve">Riesgo Biológico, Autocuidado y/o Uso y manejo adecuado de E.P.P.
</v>
      </c>
      <c r="AC33" s="54" t="s">
        <v>1237</v>
      </c>
      <c r="AD33" s="88" t="s">
        <v>1204</v>
      </c>
    </row>
    <row r="34" spans="1:30" ht="51">
      <c r="A34" s="138"/>
      <c r="B34" s="138"/>
      <c r="C34" s="89"/>
      <c r="D34" s="132"/>
      <c r="E34" s="135"/>
      <c r="F34" s="135"/>
      <c r="G34" s="57" t="str">
        <f>VLOOKUP(H34,PELIGROS!A$1:G$445,2,0)</f>
        <v>ENERGÍA TÉRMICA, CAMBIO DE TEMPERATURA DURANTE LOS RECORRIDOS</v>
      </c>
      <c r="H34" s="58" t="s">
        <v>174</v>
      </c>
      <c r="I34" s="58" t="s">
        <v>1284</v>
      </c>
      <c r="J34" s="57" t="str">
        <f>VLOOKUP(H34,PELIGROS!A$2:G$445,3,0)</f>
        <v xml:space="preserve"> HIPOTERMIA</v>
      </c>
      <c r="K34" s="59" t="s">
        <v>1202</v>
      </c>
      <c r="L34" s="57" t="str">
        <f>VLOOKUP(H34,PELIGROS!A$2:G$445,4,0)</f>
        <v>Inspecciones planeadas e inspecciones no planeadas, procedimientos de programas de seguridad y salud en el trabajo</v>
      </c>
      <c r="M34" s="57" t="str">
        <f>VLOOKUP(H34,PELIGROS!A$2:G$445,5,0)</f>
        <v>EPP OVEROLES TERMICOS</v>
      </c>
      <c r="N34" s="59">
        <v>2</v>
      </c>
      <c r="O34" s="70">
        <v>3</v>
      </c>
      <c r="P34" s="70">
        <v>10</v>
      </c>
      <c r="Q34" s="70">
        <f t="shared" si="2"/>
        <v>6</v>
      </c>
      <c r="R34" s="70">
        <f t="shared" si="3"/>
        <v>60</v>
      </c>
      <c r="S34" s="58" t="str">
        <f t="shared" si="4"/>
        <v>M-6</v>
      </c>
      <c r="T34" s="61" t="str">
        <f t="shared" si="0"/>
        <v>III</v>
      </c>
      <c r="U34" s="61" t="str">
        <f t="shared" si="1"/>
        <v>Mejorable</v>
      </c>
      <c r="V34" s="129"/>
      <c r="W34" s="57" t="str">
        <f>VLOOKUP(H34,PELIGROS!A$2:G$445,6,0)</f>
        <v xml:space="preserve"> HIPOTERMIA</v>
      </c>
      <c r="X34" s="59"/>
      <c r="Y34" s="59"/>
      <c r="Z34" s="59"/>
      <c r="AA34" s="57"/>
      <c r="AB34" s="57" t="str">
        <f>VLOOKUP(H34,PELIGROS!A$2:G$445,7,0)</f>
        <v>N/A</v>
      </c>
      <c r="AC34" s="59" t="s">
        <v>1206</v>
      </c>
      <c r="AD34" s="89"/>
    </row>
    <row r="35" spans="1:30" ht="51">
      <c r="A35" s="138"/>
      <c r="B35" s="138"/>
      <c r="C35" s="89"/>
      <c r="D35" s="132"/>
      <c r="E35" s="135"/>
      <c r="F35" s="135"/>
      <c r="G35" s="57" t="str">
        <f>VLOOKUP(H35,PELIGROS!A$1:G$445,2,0)</f>
        <v>MAQUINARIA O EQUIPO</v>
      </c>
      <c r="H35" s="58" t="s">
        <v>164</v>
      </c>
      <c r="I35" s="58" t="s">
        <v>1284</v>
      </c>
      <c r="J35" s="57" t="str">
        <f>VLOOKUP(H35,PELIGROS!A$2:G$445,3,0)</f>
        <v>SORDERA, ESTRÉS, HIPOACUSIA, CEFALA,IRRITABILIDAD</v>
      </c>
      <c r="K35" s="59" t="s">
        <v>1202</v>
      </c>
      <c r="L35" s="57" t="str">
        <f>VLOOKUP(H35,PELIGROS!A$2:G$445,4,0)</f>
        <v>Inspecciones planeadas e inspecciones no planeadas, procedimientos de programas de seguridad y salud en el trabajo</v>
      </c>
      <c r="M35" s="57" t="str">
        <f>VLOOKUP(H35,PELIGROS!A$2:G$445,5,0)</f>
        <v>PVE RUIDO</v>
      </c>
      <c r="N35" s="59">
        <v>2</v>
      </c>
      <c r="O35" s="70">
        <v>2</v>
      </c>
      <c r="P35" s="70">
        <v>10</v>
      </c>
      <c r="Q35" s="70">
        <f t="shared" si="2"/>
        <v>4</v>
      </c>
      <c r="R35" s="70">
        <f t="shared" si="3"/>
        <v>40</v>
      </c>
      <c r="S35" s="58" t="str">
        <f t="shared" si="4"/>
        <v>B-4</v>
      </c>
      <c r="T35" s="61" t="str">
        <f t="shared" si="0"/>
        <v>III</v>
      </c>
      <c r="U35" s="61" t="str">
        <f t="shared" si="1"/>
        <v>Mejorable</v>
      </c>
      <c r="V35" s="129"/>
      <c r="W35" s="57" t="str">
        <f>VLOOKUP(H35,PELIGROS!A$2:G$445,6,0)</f>
        <v>SORDERA</v>
      </c>
      <c r="X35" s="59"/>
      <c r="Y35" s="59"/>
      <c r="Z35" s="59"/>
      <c r="AA35" s="57"/>
      <c r="AB35" s="57" t="str">
        <f>VLOOKUP(H35,PELIGROS!A$2:G$445,7,0)</f>
        <v>USO DE EPP</v>
      </c>
      <c r="AC35" s="59" t="s">
        <v>1238</v>
      </c>
      <c r="AD35" s="89"/>
    </row>
    <row r="36" spans="1:30" ht="51">
      <c r="A36" s="138"/>
      <c r="B36" s="138"/>
      <c r="C36" s="89"/>
      <c r="D36" s="132"/>
      <c r="E36" s="135"/>
      <c r="F36" s="135"/>
      <c r="G36" s="57" t="str">
        <f>VLOOKUP(H36,PELIGROS!A$1:G$445,2,0)</f>
        <v>INFRAROJA, ULTRAVIOLETA, VISIBLE, RADIOFRECUENCIA, MICROONDAS, LASER</v>
      </c>
      <c r="H36" s="58" t="s">
        <v>67</v>
      </c>
      <c r="I36" s="58" t="s">
        <v>1284</v>
      </c>
      <c r="J36" s="57" t="str">
        <f>VLOOKUP(H36,PELIGROS!A$2:G$445,3,0)</f>
        <v>CÁNCER, LESIONES DÉRMICAS Y OCULARES</v>
      </c>
      <c r="K36" s="59" t="s">
        <v>1202</v>
      </c>
      <c r="L36" s="57" t="str">
        <f>VLOOKUP(H36,PELIGROS!A$2:G$445,4,0)</f>
        <v>Inspecciones planeadas e inspecciones no planeadas, procedimientos de programas de seguridad y salud en el trabajo</v>
      </c>
      <c r="M36" s="57" t="str">
        <f>VLOOKUP(H36,PELIGROS!A$2:G$445,5,0)</f>
        <v>PROGRAMA BLOQUEADOR SOLAR</v>
      </c>
      <c r="N36" s="59">
        <v>2</v>
      </c>
      <c r="O36" s="70">
        <v>3</v>
      </c>
      <c r="P36" s="70">
        <v>10</v>
      </c>
      <c r="Q36" s="70">
        <f t="shared" si="2"/>
        <v>6</v>
      </c>
      <c r="R36" s="70">
        <f t="shared" si="3"/>
        <v>60</v>
      </c>
      <c r="S36" s="58" t="str">
        <f t="shared" si="4"/>
        <v>M-6</v>
      </c>
      <c r="T36" s="61" t="str">
        <f t="shared" si="0"/>
        <v>III</v>
      </c>
      <c r="U36" s="61" t="str">
        <f t="shared" si="1"/>
        <v>Mejorable</v>
      </c>
      <c r="V36" s="129"/>
      <c r="W36" s="57" t="str">
        <f>VLOOKUP(H36,PELIGROS!A$2:G$445,6,0)</f>
        <v>CÁNCER</v>
      </c>
      <c r="X36" s="59"/>
      <c r="Y36" s="59"/>
      <c r="Z36" s="59"/>
      <c r="AA36" s="57"/>
      <c r="AB36" s="57" t="str">
        <f>VLOOKUP(H36,PELIGROS!A$2:G$445,7,0)</f>
        <v>N/A</v>
      </c>
      <c r="AC36" s="59" t="s">
        <v>1239</v>
      </c>
      <c r="AD36" s="89"/>
    </row>
    <row r="37" spans="1:30" ht="51">
      <c r="A37" s="138"/>
      <c r="B37" s="138"/>
      <c r="C37" s="89"/>
      <c r="D37" s="132"/>
      <c r="E37" s="135"/>
      <c r="F37" s="135"/>
      <c r="G37" s="57" t="str">
        <f>VLOOKUP(H37,PELIGROS!A$1:G$445,2,0)</f>
        <v>AUSENCIA O EXCESO DE LUZ EN UN AMBIENTE</v>
      </c>
      <c r="H37" s="58" t="s">
        <v>155</v>
      </c>
      <c r="I37" s="58" t="s">
        <v>1284</v>
      </c>
      <c r="J37" s="57" t="str">
        <f>VLOOKUP(H37,PELIGROS!A$2:G$445,3,0)</f>
        <v>DISMINUCIÓN AGUDEZA VISUAL, CANSANCIO VISUAL</v>
      </c>
      <c r="K37" s="59" t="s">
        <v>1202</v>
      </c>
      <c r="L37" s="57" t="str">
        <f>VLOOKUP(H37,PELIGROS!A$2:G$445,4,0)</f>
        <v>Inspecciones planeadas e inspecciones no planeadas, procedimientos de programas de seguridad y salud en el trabajo</v>
      </c>
      <c r="M37" s="57" t="str">
        <f>VLOOKUP(H37,PELIGROS!A$2:G$445,5,0)</f>
        <v>N/A</v>
      </c>
      <c r="N37" s="59">
        <v>2</v>
      </c>
      <c r="O37" s="70">
        <v>2</v>
      </c>
      <c r="P37" s="70">
        <v>25</v>
      </c>
      <c r="Q37" s="70">
        <f t="shared" si="2"/>
        <v>4</v>
      </c>
      <c r="R37" s="70">
        <f t="shared" si="3"/>
        <v>100</v>
      </c>
      <c r="S37" s="58" t="str">
        <f t="shared" si="4"/>
        <v>B-4</v>
      </c>
      <c r="T37" s="61" t="str">
        <f t="shared" si="0"/>
        <v>III</v>
      </c>
      <c r="U37" s="61" t="str">
        <f t="shared" si="1"/>
        <v>Mejorable</v>
      </c>
      <c r="V37" s="129"/>
      <c r="W37" s="57" t="str">
        <f>VLOOKUP(H37,PELIGROS!A$2:G$445,6,0)</f>
        <v>DISMINUCIÓN AGUDEZA VISUAL</v>
      </c>
      <c r="X37" s="59"/>
      <c r="Y37" s="59"/>
      <c r="Z37" s="59"/>
      <c r="AA37" s="57"/>
      <c r="AB37" s="57" t="str">
        <f>VLOOKUP(H37,PELIGROS!A$2:G$445,7,0)</f>
        <v>N/A</v>
      </c>
      <c r="AC37" s="59" t="s">
        <v>32</v>
      </c>
      <c r="AD37" s="89"/>
    </row>
    <row r="38" spans="1:30" ht="25.5">
      <c r="A38" s="138"/>
      <c r="B38" s="138"/>
      <c r="C38" s="89"/>
      <c r="D38" s="132"/>
      <c r="E38" s="135"/>
      <c r="F38" s="135"/>
      <c r="G38" s="57" t="str">
        <f>VLOOKUP(H38,PELIGROS!A$1:G$445,2,0)</f>
        <v>CONCENTRACIÓN EN ACTIVIDADES DE ALTO DESEMPEÑO MENTAL</v>
      </c>
      <c r="H38" s="58" t="s">
        <v>72</v>
      </c>
      <c r="I38" s="58" t="s">
        <v>1286</v>
      </c>
      <c r="J38" s="57" t="str">
        <f>VLOOKUP(H38,PELIGROS!A$2:G$445,3,0)</f>
        <v>ESTRÉS, CEFALEA, IRRITABILIDAD</v>
      </c>
      <c r="K38" s="59" t="s">
        <v>1202</v>
      </c>
      <c r="L38" s="57" t="str">
        <f>VLOOKUP(H38,PELIGROS!A$2:G$445,4,0)</f>
        <v>N/A</v>
      </c>
      <c r="M38" s="57" t="str">
        <f>VLOOKUP(H38,PELIGROS!A$2:G$445,5,0)</f>
        <v>PVE PSICOSOCIAL</v>
      </c>
      <c r="N38" s="59">
        <v>2</v>
      </c>
      <c r="O38" s="70">
        <v>2</v>
      </c>
      <c r="P38" s="70">
        <v>10</v>
      </c>
      <c r="Q38" s="70">
        <f t="shared" si="2"/>
        <v>4</v>
      </c>
      <c r="R38" s="70">
        <f t="shared" si="3"/>
        <v>40</v>
      </c>
      <c r="S38" s="58" t="str">
        <f t="shared" si="4"/>
        <v>B-4</v>
      </c>
      <c r="T38" s="61" t="str">
        <f t="shared" si="0"/>
        <v>III</v>
      </c>
      <c r="U38" s="61" t="str">
        <f t="shared" si="1"/>
        <v>Mejorable</v>
      </c>
      <c r="V38" s="129"/>
      <c r="W38" s="57" t="str">
        <f>VLOOKUP(H38,PELIGROS!A$2:G$445,6,0)</f>
        <v>ESTRÉS</v>
      </c>
      <c r="X38" s="59"/>
      <c r="Y38" s="59"/>
      <c r="Z38" s="59"/>
      <c r="AA38" s="57"/>
      <c r="AB38" s="57" t="str">
        <f>VLOOKUP(H38,PELIGROS!A$2:G$445,7,0)</f>
        <v>N/A</v>
      </c>
      <c r="AC38" s="129" t="s">
        <v>1208</v>
      </c>
      <c r="AD38" s="89"/>
    </row>
    <row r="39" spans="1:30" ht="15">
      <c r="A39" s="138"/>
      <c r="B39" s="138"/>
      <c r="C39" s="89"/>
      <c r="D39" s="132"/>
      <c r="E39" s="135"/>
      <c r="F39" s="135"/>
      <c r="G39" s="57" t="str">
        <f>VLOOKUP(H39,PELIGROS!A$1:G$445,2,0)</f>
        <v>NATURALEZA DE LA TAREA</v>
      </c>
      <c r="H39" s="58" t="s">
        <v>76</v>
      </c>
      <c r="I39" s="58" t="s">
        <v>1286</v>
      </c>
      <c r="J39" s="57" t="str">
        <f>VLOOKUP(H39,PELIGROS!A$2:G$445,3,0)</f>
        <v>ESTRÉS,  TRANSTORNOS DEL SUEÑO</v>
      </c>
      <c r="K39" s="59" t="s">
        <v>1202</v>
      </c>
      <c r="L39" s="57" t="str">
        <f>VLOOKUP(H39,PELIGROS!A$2:G$445,4,0)</f>
        <v>N/A</v>
      </c>
      <c r="M39" s="57" t="str">
        <f>VLOOKUP(H39,PELIGROS!A$2:G$445,5,0)</f>
        <v>PVE PSICOSOCIAL</v>
      </c>
      <c r="N39" s="59">
        <v>2</v>
      </c>
      <c r="O39" s="70">
        <v>2</v>
      </c>
      <c r="P39" s="70">
        <v>10</v>
      </c>
      <c r="Q39" s="70">
        <f t="shared" si="2"/>
        <v>4</v>
      </c>
      <c r="R39" s="70">
        <f t="shared" si="3"/>
        <v>40</v>
      </c>
      <c r="S39" s="58" t="str">
        <f t="shared" si="4"/>
        <v>B-4</v>
      </c>
      <c r="T39" s="61" t="str">
        <f t="shared" si="0"/>
        <v>III</v>
      </c>
      <c r="U39" s="61" t="str">
        <f t="shared" si="1"/>
        <v>Mejorable</v>
      </c>
      <c r="V39" s="129"/>
      <c r="W39" s="57" t="str">
        <f>VLOOKUP(H39,PELIGROS!A$2:G$445,6,0)</f>
        <v>ESTRÉS</v>
      </c>
      <c r="X39" s="59"/>
      <c r="Y39" s="59"/>
      <c r="Z39" s="59"/>
      <c r="AA39" s="57"/>
      <c r="AB39" s="57" t="str">
        <f>VLOOKUP(H39,PELIGROS!A$2:G$445,7,0)</f>
        <v>N/A</v>
      </c>
      <c r="AC39" s="129"/>
      <c r="AD39" s="89"/>
    </row>
    <row r="40" spans="1:30" ht="51">
      <c r="A40" s="138"/>
      <c r="B40" s="138"/>
      <c r="C40" s="89"/>
      <c r="D40" s="132"/>
      <c r="E40" s="135"/>
      <c r="F40" s="135"/>
      <c r="G40" s="57" t="str">
        <f>VLOOKUP(H40,PELIGROS!A$1:G$445,2,0)</f>
        <v>Forzadas, Prolongadas</v>
      </c>
      <c r="H40" s="58" t="s">
        <v>40</v>
      </c>
      <c r="I40" s="58" t="s">
        <v>1287</v>
      </c>
      <c r="J40" s="57" t="str">
        <f>VLOOKUP(H40,PELIGROS!A$2:G$445,3,0)</f>
        <v xml:space="preserve">Lesiones osteomusculares, lesiones osteoarticulares
</v>
      </c>
      <c r="K40" s="59" t="s">
        <v>1202</v>
      </c>
      <c r="L40" s="57" t="str">
        <f>VLOOKUP(H40,PELIGROS!A$2:G$445,4,0)</f>
        <v>Inspecciones planeadas e inspecciones no planeadas, procedimientos de programas de seguridad y salud en el trabajo</v>
      </c>
      <c r="M40" s="57" t="str">
        <f>VLOOKUP(H40,PELIGROS!A$2:G$445,5,0)</f>
        <v>PVE Biomecánico, programa pausas activas, exámenes periódicos, recomendaciones, control de posturas</v>
      </c>
      <c r="N40" s="59">
        <v>2</v>
      </c>
      <c r="O40" s="70">
        <v>1</v>
      </c>
      <c r="P40" s="70">
        <v>10</v>
      </c>
      <c r="Q40" s="70">
        <f t="shared" si="2"/>
        <v>2</v>
      </c>
      <c r="R40" s="70">
        <f t="shared" si="3"/>
        <v>20</v>
      </c>
      <c r="S40" s="58" t="str">
        <f t="shared" si="4"/>
        <v>B-2</v>
      </c>
      <c r="T40" s="61" t="str">
        <f t="shared" si="0"/>
        <v>IV</v>
      </c>
      <c r="U40" s="61" t="str">
        <f t="shared" si="1"/>
        <v>Aceptable</v>
      </c>
      <c r="V40" s="129"/>
      <c r="W40" s="57" t="str">
        <f>VLOOKUP(H40,PELIGROS!A$2:G$445,6,0)</f>
        <v>Enfermedades Osteomusculares</v>
      </c>
      <c r="X40" s="59"/>
      <c r="Y40" s="59"/>
      <c r="Z40" s="59"/>
      <c r="AA40" s="57"/>
      <c r="AB40" s="57" t="str">
        <f>VLOOKUP(H40,PELIGROS!A$2:G$445,7,0)</f>
        <v>Prevención en lesiones osteomusculares, líderes de pausas activas</v>
      </c>
      <c r="AC40" s="129" t="s">
        <v>1210</v>
      </c>
      <c r="AD40" s="89"/>
    </row>
    <row r="41" spans="1:30" ht="51">
      <c r="A41" s="138"/>
      <c r="B41" s="138"/>
      <c r="C41" s="89"/>
      <c r="D41" s="132"/>
      <c r="E41" s="135"/>
      <c r="F41" s="135"/>
      <c r="G41" s="57" t="str">
        <f>VLOOKUP(H41,PELIGROS!A$1:G$445,2,0)</f>
        <v>Carga de un peso mayor al recomendado</v>
      </c>
      <c r="H41" s="58" t="s">
        <v>486</v>
      </c>
      <c r="I41" s="58" t="s">
        <v>1287</v>
      </c>
      <c r="J41" s="57" t="str">
        <f>VLOOKUP(H41,PELIGROS!A$2:G$445,3,0)</f>
        <v>Lesiones osteomusculares, lesiones osteoarticulares</v>
      </c>
      <c r="K41" s="59" t="s">
        <v>1202</v>
      </c>
      <c r="L41" s="57" t="str">
        <f>VLOOKUP(H41,PELIGROS!A$2:G$445,4,0)</f>
        <v>Inspecciones planeadas e inspecciones no planeadas, procedimientos de programas de seguridad y salud en el trabajo</v>
      </c>
      <c r="M41" s="57" t="str">
        <f>VLOOKUP(H41,PELIGROS!A$2:G$445,5,0)</f>
        <v>PVE Biomecánico, programa pausas activas, exámenes periódicos, recomendaciones, control de posturas</v>
      </c>
      <c r="N41" s="59">
        <v>2</v>
      </c>
      <c r="O41" s="70">
        <v>2</v>
      </c>
      <c r="P41" s="70">
        <v>25</v>
      </c>
      <c r="Q41" s="70">
        <f t="shared" si="2"/>
        <v>4</v>
      </c>
      <c r="R41" s="70">
        <f t="shared" si="3"/>
        <v>100</v>
      </c>
      <c r="S41" s="58" t="str">
        <f t="shared" si="4"/>
        <v>B-4</v>
      </c>
      <c r="T41" s="61" t="str">
        <f t="shared" si="0"/>
        <v>III</v>
      </c>
      <c r="U41" s="61" t="str">
        <f t="shared" si="1"/>
        <v>Mejorable</v>
      </c>
      <c r="V41" s="129"/>
      <c r="W41" s="57" t="str">
        <f>VLOOKUP(H41,PELIGROS!A$2:G$445,6,0)</f>
        <v>Enfermedades del sistema osteomuscular</v>
      </c>
      <c r="X41" s="59"/>
      <c r="Y41" s="59"/>
      <c r="Z41" s="59"/>
      <c r="AA41" s="57"/>
      <c r="AB41" s="57" t="str">
        <f>VLOOKUP(H41,PELIGROS!A$2:G$445,7,0)</f>
        <v>Prevención en lesiones osteomusculares, Líderes en pausas activas</v>
      </c>
      <c r="AC41" s="129"/>
      <c r="AD41" s="89"/>
    </row>
    <row r="42" spans="1:30" ht="63.75">
      <c r="A42" s="138"/>
      <c r="B42" s="138"/>
      <c r="C42" s="89"/>
      <c r="D42" s="132"/>
      <c r="E42" s="135"/>
      <c r="F42" s="135"/>
      <c r="G42" s="57" t="str">
        <f>VLOOKUP(H42,PELIGROS!A$1:G$445,2,0)</f>
        <v xml:space="preserve">MALA DISTRIBUCIÓN DE PRODUCTOS </v>
      </c>
      <c r="H42" s="58" t="s">
        <v>244</v>
      </c>
      <c r="I42" s="58" t="s">
        <v>1285</v>
      </c>
      <c r="J42" s="57" t="str">
        <f>VLOOKUP(H42,PELIGROS!A$2:G$445,3,0)</f>
        <v xml:space="preserve">INCENDIO, EXPLOSIÓN, QUEMADURAS, LESIONES DÉRMICAS, LESIONES EN VÍAS RESPIRATORIAS,INTOXICACIÓN,  NÁUSEAS, VÓMITOS, IRRITACIÓN CONJUNTIVA </v>
      </c>
      <c r="K42" s="59" t="s">
        <v>1240</v>
      </c>
      <c r="L42" s="57" t="str">
        <f>VLOOKUP(H42,PELIGROS!A$2:G$445,4,0)</f>
        <v>Inspecciones planeadas e inspecciones no planeadas, procedimientos de programas de seguridad y salud en el trabajo</v>
      </c>
      <c r="M42" s="57" t="str">
        <f>VLOOKUP(H42,PELIGROS!A$2:G$445,5,0)</f>
        <v xml:space="preserve">NO OBSERVADO </v>
      </c>
      <c r="N42" s="59">
        <v>2</v>
      </c>
      <c r="O42" s="70">
        <v>2</v>
      </c>
      <c r="P42" s="70">
        <v>25</v>
      </c>
      <c r="Q42" s="70">
        <f t="shared" si="2"/>
        <v>4</v>
      </c>
      <c r="R42" s="70">
        <f t="shared" si="3"/>
        <v>100</v>
      </c>
      <c r="S42" s="58" t="str">
        <f t="shared" si="4"/>
        <v>B-4</v>
      </c>
      <c r="T42" s="61" t="str">
        <f t="shared" si="0"/>
        <v>III</v>
      </c>
      <c r="U42" s="61" t="str">
        <f t="shared" si="1"/>
        <v>Mejorable</v>
      </c>
      <c r="V42" s="129"/>
      <c r="W42" s="57" t="str">
        <f>VLOOKUP(H42,PELIGROS!A$2:G$445,6,0)</f>
        <v>EXPLOSIÓN</v>
      </c>
      <c r="X42" s="59"/>
      <c r="Y42" s="59"/>
      <c r="Z42" s="59"/>
      <c r="AA42" s="57"/>
      <c r="AB42" s="57" t="str">
        <f>VLOOKUP(H42,PELIGROS!A$2:G$445,7,0)</f>
        <v>USO Y MANEJO ADECUADO DE E.P.P.; PROTOCOLO DE MANEJO DE PRODUCTOS QUÍMICOS; MANEJO DE KIT DE DERRAMES POR PRODUCTOS QUÍMICOS</v>
      </c>
      <c r="AC42" s="59" t="s">
        <v>32</v>
      </c>
      <c r="AD42" s="89"/>
    </row>
    <row r="43" spans="1:30" ht="51">
      <c r="A43" s="138"/>
      <c r="B43" s="138"/>
      <c r="C43" s="89"/>
      <c r="D43" s="132"/>
      <c r="E43" s="135"/>
      <c r="F43" s="135"/>
      <c r="G43" s="57" t="str">
        <f>VLOOKUP(H43,PELIGROS!A$1:G$445,2,0)</f>
        <v xml:space="preserve">HUMOS </v>
      </c>
      <c r="H43" s="58" t="s">
        <v>258</v>
      </c>
      <c r="I43" s="58" t="s">
        <v>1285</v>
      </c>
      <c r="J43" s="57" t="str">
        <f>VLOOKUP(H43,PELIGROS!A$2:G$445,3,0)</f>
        <v xml:space="preserve">ASMA,GRIPA, NEUMOCONIOSIS, CÁNCER </v>
      </c>
      <c r="K43" s="59" t="s">
        <v>1202</v>
      </c>
      <c r="L43" s="57" t="str">
        <f>VLOOKUP(H43,PELIGROS!A$2:G$445,4,0)</f>
        <v>Inspecciones planeadas e inspecciones no planeadas, procedimientos de programas de seguridad y salud en el trabajo</v>
      </c>
      <c r="M43" s="57" t="str">
        <f>VLOOKUP(H43,PELIGROS!A$2:G$445,5,0)</f>
        <v xml:space="preserve">EPP TAPABOCAS, CARETAS CON FILTROS </v>
      </c>
      <c r="N43" s="59">
        <v>2</v>
      </c>
      <c r="O43" s="70">
        <v>1</v>
      </c>
      <c r="P43" s="70">
        <v>25</v>
      </c>
      <c r="Q43" s="70">
        <f t="shared" si="2"/>
        <v>2</v>
      </c>
      <c r="R43" s="70">
        <f t="shared" si="3"/>
        <v>50</v>
      </c>
      <c r="S43" s="58" t="str">
        <f t="shared" si="4"/>
        <v>B-2</v>
      </c>
      <c r="T43" s="61" t="str">
        <f t="shared" si="0"/>
        <v>III</v>
      </c>
      <c r="U43" s="61" t="str">
        <f t="shared" si="1"/>
        <v>Mejorable</v>
      </c>
      <c r="V43" s="129"/>
      <c r="W43" s="57" t="str">
        <f>VLOOKUP(H43,PELIGROS!A$2:G$445,6,0)</f>
        <v>NEUMOCONIOSIS</v>
      </c>
      <c r="X43" s="59"/>
      <c r="Y43" s="59"/>
      <c r="Z43" s="59"/>
      <c r="AA43" s="57"/>
      <c r="AB43" s="57" t="str">
        <f>VLOOKUP(H43,PELIGROS!A$2:G$445,7,0)</f>
        <v>USO Y MANEJO ADECUADO DE E.P.P.</v>
      </c>
      <c r="AC43" s="129" t="s">
        <v>1241</v>
      </c>
      <c r="AD43" s="89"/>
    </row>
    <row r="44" spans="1:30" ht="51">
      <c r="A44" s="138"/>
      <c r="B44" s="138"/>
      <c r="C44" s="89"/>
      <c r="D44" s="132"/>
      <c r="E44" s="135"/>
      <c r="F44" s="135"/>
      <c r="G44" s="57" t="str">
        <f>VLOOKUP(H44,PELIGROS!A$1:G$445,2,0)</f>
        <v>LÍQUIDOS</v>
      </c>
      <c r="H44" s="58" t="s">
        <v>263</v>
      </c>
      <c r="I44" s="58" t="s">
        <v>1285</v>
      </c>
      <c r="J44" s="57" t="str">
        <f>VLOOKUP(H44,PELIGROS!A$2:G$445,3,0)</f>
        <v xml:space="preserve">  QUEMADURAS, IRRITACIONES, LESIONES PIEL, LESIONES OCULARES, IRRITACIÓN DE LAS MUCOSAS</v>
      </c>
      <c r="K44" s="59" t="s">
        <v>1202</v>
      </c>
      <c r="L44" s="57" t="str">
        <f>VLOOKUP(H44,PELIGROS!A$2:G$445,4,0)</f>
        <v>Inspecciones planeadas e inspecciones no planeadas, procedimientos de programas de seguridad y salud en el trabajo</v>
      </c>
      <c r="M44" s="57" t="str">
        <f>VLOOKUP(H44,PELIGROS!A$2:G$445,5,0)</f>
        <v>EPP TAPABOCAS, CARETAS CON FILTROS, GUANTES</v>
      </c>
      <c r="N44" s="59">
        <v>2</v>
      </c>
      <c r="O44" s="70">
        <v>2</v>
      </c>
      <c r="P44" s="70">
        <v>60</v>
      </c>
      <c r="Q44" s="70">
        <f t="shared" si="2"/>
        <v>4</v>
      </c>
      <c r="R44" s="70">
        <f t="shared" si="3"/>
        <v>240</v>
      </c>
      <c r="S44" s="58" t="str">
        <f t="shared" si="4"/>
        <v>B-4</v>
      </c>
      <c r="T44" s="61" t="str">
        <f t="shared" si="0"/>
        <v>II</v>
      </c>
      <c r="U44" s="61" t="str">
        <f t="shared" si="1"/>
        <v>No Aceptable o Aceptable Con Control Especifico</v>
      </c>
      <c r="V44" s="129"/>
      <c r="W44" s="57" t="str">
        <f>VLOOKUP(H44,PELIGROS!A$2:G$445,6,0)</f>
        <v>LESIONES IRREVERSIBLES VÍAS RESPIRATORIAS</v>
      </c>
      <c r="X44" s="59"/>
      <c r="Y44" s="59"/>
      <c r="Z44" s="59"/>
      <c r="AA44" s="57"/>
      <c r="AB44" s="57" t="str">
        <f>VLOOKUP(H44,PELIGROS!A$2:G$445,7,0)</f>
        <v>USO Y MANEJO ADECUADO DE E.P.P.; MANEJO DE PRODUCTOS QUÍMICOS LÍQUIDOS</v>
      </c>
      <c r="AC44" s="129"/>
      <c r="AD44" s="89"/>
    </row>
    <row r="45" spans="1:30" ht="63.75">
      <c r="A45" s="138"/>
      <c r="B45" s="138"/>
      <c r="C45" s="89"/>
      <c r="D45" s="132"/>
      <c r="E45" s="135"/>
      <c r="F45" s="135"/>
      <c r="G45" s="57" t="str">
        <f>VLOOKUP(H45,PELIGROS!A$1:G$445,2,0)</f>
        <v>Atropellamiento, Envestir</v>
      </c>
      <c r="H45" s="58" t="s">
        <v>1187</v>
      </c>
      <c r="I45" s="58" t="s">
        <v>1288</v>
      </c>
      <c r="J45" s="57" t="str">
        <f>VLOOKUP(H45,PELIGROS!A$2:G$445,3,0)</f>
        <v>Lesiones, pérdidas materiales, muerte</v>
      </c>
      <c r="K45" s="59" t="s">
        <v>1202</v>
      </c>
      <c r="L45" s="57" t="str">
        <f>VLOOKUP(H45,PELIGROS!A$2:G$445,4,0)</f>
        <v>Inspecciones planeadas e inspecciones no planeadas, procedimientos de programas de seguridad y salud en el trabajo</v>
      </c>
      <c r="M45" s="57" t="str">
        <f>VLOOKUP(H45,PELIGROS!A$2:G$445,5,0)</f>
        <v>Programa de seguridad vial, señalización</v>
      </c>
      <c r="N45" s="59">
        <v>2</v>
      </c>
      <c r="O45" s="70">
        <v>2</v>
      </c>
      <c r="P45" s="70">
        <v>60</v>
      </c>
      <c r="Q45" s="70">
        <f t="shared" si="2"/>
        <v>4</v>
      </c>
      <c r="R45" s="70">
        <f t="shared" si="3"/>
        <v>240</v>
      </c>
      <c r="S45" s="58" t="str">
        <f t="shared" si="4"/>
        <v>B-4</v>
      </c>
      <c r="T45" s="61" t="str">
        <f t="shared" si="0"/>
        <v>II</v>
      </c>
      <c r="U45" s="61" t="str">
        <f t="shared" si="1"/>
        <v>No Aceptable o Aceptable Con Control Especifico</v>
      </c>
      <c r="V45" s="129"/>
      <c r="W45" s="57" t="str">
        <f>VLOOKUP(H45,PELIGROS!A$2:G$445,6,0)</f>
        <v>Muerte</v>
      </c>
      <c r="X45" s="59"/>
      <c r="Y45" s="59"/>
      <c r="Z45" s="59"/>
      <c r="AA45" s="57"/>
      <c r="AB45" s="57" t="str">
        <f>VLOOKUP(H45,PELIGROS!A$2:G$445,7,0)</f>
        <v>Seguridad vial y manejo defensivo, aseguramiento de áreas de trabajo</v>
      </c>
      <c r="AC45" s="59" t="s">
        <v>1211</v>
      </c>
      <c r="AD45" s="89"/>
    </row>
    <row r="46" spans="1:30" ht="51">
      <c r="A46" s="138"/>
      <c r="B46" s="138"/>
      <c r="C46" s="89"/>
      <c r="D46" s="132"/>
      <c r="E46" s="135"/>
      <c r="F46" s="135"/>
      <c r="G46" s="57" t="str">
        <f>VLOOKUP(H46,PELIGROS!A$1:G$445,2,0)</f>
        <v>Inadecuadas conexiones eléctricas-saturación en tomas de energía</v>
      </c>
      <c r="H46" s="58" t="s">
        <v>566</v>
      </c>
      <c r="I46" s="58" t="s">
        <v>1288</v>
      </c>
      <c r="J46" s="57" t="str">
        <f>VLOOKUP(H46,PELIGROS!A$2:G$445,3,0)</f>
        <v>Quemaduras, electrocución, muerte</v>
      </c>
      <c r="K46" s="59" t="s">
        <v>1202</v>
      </c>
      <c r="L46" s="57" t="str">
        <f>VLOOKUP(H46,PELIGROS!A$2:G$445,4,0)</f>
        <v>Inspecciones planeadas e inspecciones no planeadas, procedimientos de programas de seguridad y salud en el trabajo</v>
      </c>
      <c r="M46" s="57" t="str">
        <f>VLOOKUP(H46,PELIGROS!A$2:G$445,5,0)</f>
        <v>E.P.P. Bota dieléctrica, Casco dieléctrico</v>
      </c>
      <c r="N46" s="59">
        <v>2</v>
      </c>
      <c r="O46" s="70">
        <v>3</v>
      </c>
      <c r="P46" s="70">
        <v>25</v>
      </c>
      <c r="Q46" s="70">
        <f t="shared" si="2"/>
        <v>6</v>
      </c>
      <c r="R46" s="70">
        <f t="shared" si="3"/>
        <v>150</v>
      </c>
      <c r="S46" s="58" t="str">
        <f t="shared" si="4"/>
        <v>M-6</v>
      </c>
      <c r="T46" s="61" t="str">
        <f t="shared" si="0"/>
        <v>II</v>
      </c>
      <c r="U46" s="61" t="str">
        <f t="shared" si="1"/>
        <v>No Aceptable o Aceptable Con Control Especifico</v>
      </c>
      <c r="V46" s="129"/>
      <c r="W46" s="57" t="str">
        <f>VLOOKUP(H46,PELIGROS!A$2:G$445,6,0)</f>
        <v>Muerte</v>
      </c>
      <c r="X46" s="59"/>
      <c r="Y46" s="59"/>
      <c r="Z46" s="59"/>
      <c r="AA46" s="57"/>
      <c r="AB46" s="57" t="str">
        <f>VLOOKUP(H46,PELIGROS!A$2:G$445,7,0)</f>
        <v>Uso y manejo adecuado de E.P.P., actos y condiciones inseguras</v>
      </c>
      <c r="AC46" s="59" t="s">
        <v>1242</v>
      </c>
      <c r="AD46" s="89"/>
    </row>
    <row r="47" spans="1:30" ht="48.75" customHeight="1">
      <c r="A47" s="138"/>
      <c r="B47" s="138"/>
      <c r="C47" s="89"/>
      <c r="D47" s="132"/>
      <c r="E47" s="135"/>
      <c r="F47" s="135"/>
      <c r="G47" s="57" t="str">
        <f>VLOOKUP(H47,PELIGROS!A$1:G$445,2,0)</f>
        <v>Superficies de trabajo irregulares o deslizantes</v>
      </c>
      <c r="H47" s="58" t="s">
        <v>597</v>
      </c>
      <c r="I47" s="58" t="s">
        <v>1288</v>
      </c>
      <c r="J47" s="57" t="str">
        <f>VLOOKUP(H47,PELIGROS!A$2:G$445,3,0)</f>
        <v>Caidas del mismo nivel, fracturas, golpe con objetos, caídas de objetos, obstrucción de rutas de evacuación</v>
      </c>
      <c r="K47" s="59" t="s">
        <v>1202</v>
      </c>
      <c r="L47" s="57" t="str">
        <f>VLOOKUP(H47,PELIGROS!A$2:G$445,4,0)</f>
        <v>N/A</v>
      </c>
      <c r="M47" s="57" t="str">
        <f>VLOOKUP(H47,PELIGROS!A$2:G$445,5,0)</f>
        <v>N/A</v>
      </c>
      <c r="N47" s="59">
        <v>2</v>
      </c>
      <c r="O47" s="70">
        <v>2</v>
      </c>
      <c r="P47" s="70">
        <v>25</v>
      </c>
      <c r="Q47" s="70">
        <f t="shared" si="2"/>
        <v>4</v>
      </c>
      <c r="R47" s="70">
        <f t="shared" si="3"/>
        <v>100</v>
      </c>
      <c r="S47" s="58" t="str">
        <f t="shared" si="4"/>
        <v>B-4</v>
      </c>
      <c r="T47" s="61" t="str">
        <f t="shared" si="0"/>
        <v>III</v>
      </c>
      <c r="U47" s="61" t="str">
        <f t="shared" si="1"/>
        <v>Mejorable</v>
      </c>
      <c r="V47" s="129"/>
      <c r="W47" s="57" t="str">
        <f>VLOOKUP(H47,PELIGROS!A$2:G$445,6,0)</f>
        <v>Caídas de distinto nivel</v>
      </c>
      <c r="X47" s="59"/>
      <c r="Y47" s="59"/>
      <c r="Z47" s="59"/>
      <c r="AA47" s="57"/>
      <c r="AB47" s="57" t="str">
        <f>VLOOKUP(H47,PELIGROS!A$2:G$445,7,0)</f>
        <v>Pautas Básicas en orden y aseo en el lugar de trabajo, actos y condiciones inseguras</v>
      </c>
      <c r="AC47" s="59" t="s">
        <v>32</v>
      </c>
      <c r="AD47" s="89"/>
    </row>
    <row r="48" spans="1:30" ht="63.75">
      <c r="A48" s="138"/>
      <c r="B48" s="138"/>
      <c r="C48" s="89"/>
      <c r="D48" s="132"/>
      <c r="E48" s="135"/>
      <c r="F48" s="135"/>
      <c r="G48" s="57" t="str">
        <f>VLOOKUP(H48,PELIGROS!A$1:G$445,2,0)</f>
        <v>Herramientas Manuales</v>
      </c>
      <c r="H48" s="58" t="s">
        <v>606</v>
      </c>
      <c r="I48" s="58" t="s">
        <v>1288</v>
      </c>
      <c r="J48" s="57" t="str">
        <f>VLOOKUP(H48,PELIGROS!A$2:G$445,3,0)</f>
        <v>Quemaduras, contusiones y lesiones</v>
      </c>
      <c r="K48" s="59" t="s">
        <v>1202</v>
      </c>
      <c r="L48" s="57" t="str">
        <f>VLOOKUP(H48,PELIGROS!A$2:G$445,4,0)</f>
        <v>Inspecciones planeadas e inspecciones no planeadas, procedimientos de programas de seguridad y salud en el trabajo</v>
      </c>
      <c r="M48" s="57" t="str">
        <f>VLOOKUP(H48,PELIGROS!A$2:G$445,5,0)</f>
        <v>E.P.P.</v>
      </c>
      <c r="N48" s="59">
        <v>2</v>
      </c>
      <c r="O48" s="70">
        <v>3</v>
      </c>
      <c r="P48" s="70">
        <v>25</v>
      </c>
      <c r="Q48" s="70">
        <f t="shared" si="2"/>
        <v>6</v>
      </c>
      <c r="R48" s="70">
        <f t="shared" si="3"/>
        <v>150</v>
      </c>
      <c r="S48" s="58" t="str">
        <f t="shared" si="4"/>
        <v>M-6</v>
      </c>
      <c r="T48" s="61" t="str">
        <f t="shared" si="0"/>
        <v>II</v>
      </c>
      <c r="U48" s="61" t="str">
        <f t="shared" si="1"/>
        <v>No Aceptable o Aceptable Con Control Especifico</v>
      </c>
      <c r="V48" s="129"/>
      <c r="W48" s="57" t="str">
        <f>VLOOKUP(H48,PELIGROS!A$2:G$445,6,0)</f>
        <v>Amputación</v>
      </c>
      <c r="X48" s="59"/>
      <c r="Y48" s="59"/>
      <c r="Z48" s="59"/>
      <c r="AA48" s="57"/>
      <c r="AB48" s="57" t="str">
        <f>VLOOKUP(H48,PELIGROS!A$2:G$445,7,0)</f>
        <v xml:space="preserve">
Uso y manejo adecuado de E.P.P., uso y manejo adecuado de herramientas manuales y/o máqinas y equipos</v>
      </c>
      <c r="AC48" s="129" t="s">
        <v>1220</v>
      </c>
      <c r="AD48" s="89"/>
    </row>
    <row r="49" spans="1:30" ht="51">
      <c r="A49" s="138"/>
      <c r="B49" s="138"/>
      <c r="C49" s="89"/>
      <c r="D49" s="132"/>
      <c r="E49" s="135"/>
      <c r="F49" s="135"/>
      <c r="G49" s="57" t="str">
        <f>VLOOKUP(H49,PELIGROS!A$1:G$445,2,0)</f>
        <v>Maquinaria y equipo</v>
      </c>
      <c r="H49" s="58" t="s">
        <v>612</v>
      </c>
      <c r="I49" s="58" t="s">
        <v>1288</v>
      </c>
      <c r="J49" s="57" t="str">
        <f>VLOOKUP(H49,PELIGROS!A$2:G$445,3,0)</f>
        <v>Atrapamiento, amputación, aplastamiento, fractura, muerte</v>
      </c>
      <c r="K49" s="59" t="s">
        <v>1202</v>
      </c>
      <c r="L49" s="57" t="str">
        <f>VLOOKUP(H49,PELIGROS!A$2:G$445,4,0)</f>
        <v>Inspecciones planeadas e inspecciones no planeadas, procedimientos de programas de seguridad y salud en el trabajo</v>
      </c>
      <c r="M49" s="57" t="str">
        <f>VLOOKUP(H49,PELIGROS!A$2:G$445,5,0)</f>
        <v>E.P.P.</v>
      </c>
      <c r="N49" s="59">
        <v>2</v>
      </c>
      <c r="O49" s="70">
        <v>3</v>
      </c>
      <c r="P49" s="70">
        <v>25</v>
      </c>
      <c r="Q49" s="70">
        <f t="shared" si="2"/>
        <v>6</v>
      </c>
      <c r="R49" s="70">
        <f t="shared" si="3"/>
        <v>150</v>
      </c>
      <c r="S49" s="58" t="str">
        <f t="shared" si="4"/>
        <v>M-6</v>
      </c>
      <c r="T49" s="61" t="str">
        <f t="shared" si="0"/>
        <v>II</v>
      </c>
      <c r="U49" s="61" t="str">
        <f t="shared" si="1"/>
        <v>No Aceptable o Aceptable Con Control Especifico</v>
      </c>
      <c r="V49" s="129"/>
      <c r="W49" s="57" t="str">
        <f>VLOOKUP(H49,PELIGROS!A$2:G$445,6,0)</f>
        <v>Aplastamiento</v>
      </c>
      <c r="X49" s="59"/>
      <c r="Y49" s="59"/>
      <c r="Z49" s="59"/>
      <c r="AA49" s="57"/>
      <c r="AB49" s="57" t="str">
        <f>VLOOKUP(H49,PELIGROS!A$2:G$445,7,0)</f>
        <v>Uso y manejo adecuado de E.P.P., uso y manejo adecuado de herramientas amnuales y/o máquinas y equipos</v>
      </c>
      <c r="AC49" s="129"/>
      <c r="AD49" s="89"/>
    </row>
    <row r="50" spans="1:30" ht="63.75">
      <c r="A50" s="138"/>
      <c r="B50" s="138"/>
      <c r="C50" s="89"/>
      <c r="D50" s="132"/>
      <c r="E50" s="135"/>
      <c r="F50" s="135"/>
      <c r="G50" s="57" t="str">
        <f>VLOOKUP(H50,PELIGROS!A$1:G$445,2,0)</f>
        <v>Atraco, golpiza, atentados y secuestrados</v>
      </c>
      <c r="H50" s="58" t="s">
        <v>57</v>
      </c>
      <c r="I50" s="58" t="s">
        <v>1288</v>
      </c>
      <c r="J50" s="57" t="str">
        <f>VLOOKUP(H50,PELIGROS!A$2:G$445,3,0)</f>
        <v>Estrés, golpes, Secuestros</v>
      </c>
      <c r="K50" s="59" t="s">
        <v>1202</v>
      </c>
      <c r="L50" s="57" t="str">
        <f>VLOOKUP(H50,PELIGROS!A$2:G$445,4,0)</f>
        <v>Inspecciones planeadas e inspecciones no planeadas, procedimientos de programas de seguridad y salud en el trabajo</v>
      </c>
      <c r="M50" s="57" t="str">
        <f>VLOOKUP(H50,PELIGROS!A$2:G$445,5,0)</f>
        <v xml:space="preserve">Uniformes Corporativos, Caquetas corporativas, Carnetización
</v>
      </c>
      <c r="N50" s="59">
        <v>2</v>
      </c>
      <c r="O50" s="70">
        <v>2</v>
      </c>
      <c r="P50" s="70">
        <v>60</v>
      </c>
      <c r="Q50" s="70">
        <f t="shared" si="2"/>
        <v>4</v>
      </c>
      <c r="R50" s="70">
        <f t="shared" si="3"/>
        <v>240</v>
      </c>
      <c r="S50" s="58" t="str">
        <f t="shared" si="4"/>
        <v>B-4</v>
      </c>
      <c r="T50" s="61" t="str">
        <f t="shared" si="0"/>
        <v>II</v>
      </c>
      <c r="U50" s="61" t="str">
        <f t="shared" si="1"/>
        <v>No Aceptable o Aceptable Con Control Especifico</v>
      </c>
      <c r="V50" s="129"/>
      <c r="W50" s="57" t="str">
        <f>VLOOKUP(H50,PELIGROS!A$2:G$445,6,0)</f>
        <v>Secuestros</v>
      </c>
      <c r="X50" s="59"/>
      <c r="Y50" s="59"/>
      <c r="Z50" s="59"/>
      <c r="AA50" s="57"/>
      <c r="AB50" s="57" t="str">
        <f>VLOOKUP(H50,PELIGROS!A$2:G$445,7,0)</f>
        <v>N/A</v>
      </c>
      <c r="AC50" s="59" t="s">
        <v>1213</v>
      </c>
      <c r="AD50" s="89"/>
    </row>
    <row r="51" spans="1:30" ht="89.25">
      <c r="A51" s="138"/>
      <c r="B51" s="138"/>
      <c r="C51" s="89"/>
      <c r="D51" s="132"/>
      <c r="E51" s="135"/>
      <c r="F51" s="135"/>
      <c r="G51" s="57" t="str">
        <f>VLOOKUP(H51,PELIGROS!A$1:G$445,2,0)</f>
        <v>MANTENIMIENTO DE PUENTE GRUAS, LIMPIEZA DE CANALES, MANTENIMIENTO DE INSTALACIONES LOCATIVAS, MANTENIMIENTO Y REPARACIÓN DE POZOS</v>
      </c>
      <c r="H51" s="58" t="s">
        <v>624</v>
      </c>
      <c r="I51" s="58" t="s">
        <v>1288</v>
      </c>
      <c r="J51" s="57" t="str">
        <f>VLOOKUP(H51,PELIGROS!A$2:G$445,3,0)</f>
        <v>LESIONES, FRACTURAS, MUERTE</v>
      </c>
      <c r="K51" s="59" t="s">
        <v>1202</v>
      </c>
      <c r="L51" s="57" t="str">
        <f>VLOOKUP(H51,PELIGROS!A$2:G$445,4,0)</f>
        <v>Inspecciones planeadas e inspecciones no planeadas, procedimientos de programas de seguridad y salud en el trabajo</v>
      </c>
      <c r="M51" s="57" t="str">
        <f>VLOOKUP(H51,PELIGROS!A$2:G$445,5,0)</f>
        <v>EPP</v>
      </c>
      <c r="N51" s="59">
        <v>2</v>
      </c>
      <c r="O51" s="70">
        <v>2</v>
      </c>
      <c r="P51" s="70">
        <v>60</v>
      </c>
      <c r="Q51" s="70">
        <f t="shared" si="2"/>
        <v>4</v>
      </c>
      <c r="R51" s="70">
        <f t="shared" si="3"/>
        <v>240</v>
      </c>
      <c r="S51" s="58" t="str">
        <f t="shared" si="4"/>
        <v>B-4</v>
      </c>
      <c r="T51" s="61" t="str">
        <f t="shared" si="0"/>
        <v>II</v>
      </c>
      <c r="U51" s="61" t="str">
        <f t="shared" si="1"/>
        <v>No Aceptable o Aceptable Con Control Especifico</v>
      </c>
      <c r="V51" s="129"/>
      <c r="W51" s="57" t="str">
        <f>VLOOKUP(H51,PELIGROS!A$2:G$445,6,0)</f>
        <v>MUERTE</v>
      </c>
      <c r="X51" s="59"/>
      <c r="Y51" s="59"/>
      <c r="Z51" s="59"/>
      <c r="AA51" s="57"/>
      <c r="AB51" s="57" t="str">
        <f>VLOOKUP(H51,PELIGROS!A$2:G$445,7,0)</f>
        <v>CERTIFICACIÓN Y/O ENTRENAMIENTO EN TRABAJO SEGURO EN ALTURAS; DILGENCIAMIENTO DE PERMISO DE TRABAJO; USO Y MANEJO ADECUADO DE E.P.P.; ARME Y DESARME DE ANDAMIOS</v>
      </c>
      <c r="AC51" s="59" t="s">
        <v>32</v>
      </c>
      <c r="AD51" s="89"/>
    </row>
    <row r="52" spans="1:30" ht="63.75">
      <c r="A52" s="138"/>
      <c r="B52" s="138"/>
      <c r="C52" s="89"/>
      <c r="D52" s="132"/>
      <c r="E52" s="135"/>
      <c r="F52" s="135"/>
      <c r="G52" s="57" t="str">
        <f>VLOOKUP(H52,PELIGROS!A$1:G$445,2,0)</f>
        <v>Ingreso a pozos, Red de acueducto o excavaciones</v>
      </c>
      <c r="H52" s="58" t="s">
        <v>571</v>
      </c>
      <c r="I52" s="58" t="s">
        <v>1288</v>
      </c>
      <c r="J52" s="57" t="str">
        <f>VLOOKUP(H52,PELIGROS!A$2:G$445,3,0)</f>
        <v>Intoxicación, asfixicia, daños vías resiratorias, muerte</v>
      </c>
      <c r="K52" s="59" t="s">
        <v>1202</v>
      </c>
      <c r="L52" s="57" t="str">
        <f>VLOOKUP(H52,PELIGROS!A$2:G$445,4,0)</f>
        <v>Inspecciones planeadas e inspecciones no planeadas, procedimientos de programas de seguridad y salud en el trabajo</v>
      </c>
      <c r="M52" s="57" t="str">
        <f>VLOOKUP(H52,PELIGROS!A$2:G$445,5,0)</f>
        <v>E.P.P. Colectivos, Tripoide</v>
      </c>
      <c r="N52" s="59">
        <v>2</v>
      </c>
      <c r="O52" s="70">
        <v>2</v>
      </c>
      <c r="P52" s="70">
        <v>60</v>
      </c>
      <c r="Q52" s="70">
        <f t="shared" si="2"/>
        <v>4</v>
      </c>
      <c r="R52" s="70">
        <f t="shared" si="3"/>
        <v>240</v>
      </c>
      <c r="S52" s="58" t="str">
        <f t="shared" si="4"/>
        <v>B-4</v>
      </c>
      <c r="T52" s="61" t="str">
        <f t="shared" si="0"/>
        <v>II</v>
      </c>
      <c r="U52" s="61" t="str">
        <f t="shared" si="1"/>
        <v>No Aceptable o Aceptable Con Control Especifico</v>
      </c>
      <c r="V52" s="129"/>
      <c r="W52" s="57" t="str">
        <f>VLOOKUP(H52,PELIGROS!A$2:G$445,6,0)</f>
        <v>Muerte</v>
      </c>
      <c r="X52" s="59"/>
      <c r="Y52" s="59"/>
      <c r="Z52" s="59"/>
      <c r="AA52" s="57"/>
      <c r="AB52" s="57" t="str">
        <f>VLOOKUP(H52,PELIGROS!A$2:G$445,7,0)</f>
        <v>Trabajo seguro en espacios confinados y manejo de medidores de gases, diligenciamiento de permisos de trabajos, uso y manejo adecuado de E.P.P.</v>
      </c>
      <c r="AC52" s="59" t="s">
        <v>1212</v>
      </c>
      <c r="AD52" s="89"/>
    </row>
    <row r="53" spans="1:30" ht="51">
      <c r="A53" s="138"/>
      <c r="B53" s="138"/>
      <c r="C53" s="89"/>
      <c r="D53" s="132"/>
      <c r="E53" s="135"/>
      <c r="F53" s="135"/>
      <c r="G53" s="57" t="str">
        <f>VLOOKUP(H53,PELIGROS!A$1:G$445,2,0)</f>
        <v>MATERIAL PARTICULADO</v>
      </c>
      <c r="H53" s="58" t="s">
        <v>269</v>
      </c>
      <c r="I53" s="58" t="s">
        <v>1285</v>
      </c>
      <c r="J53" s="57" t="str">
        <f>VLOOKUP(H53,PELIGROS!A$2:G$445,3,0)</f>
        <v>NEUMOCONIOSIS, BRONQUITIS, ASMA, SILICOSIS</v>
      </c>
      <c r="K53" s="59" t="s">
        <v>1202</v>
      </c>
      <c r="L53" s="57" t="str">
        <f>VLOOKUP(H53,PELIGROS!A$2:G$445,4,0)</f>
        <v>Inspecciones planeadas e inspecciones no planeadas, procedimientos de programas de seguridad y salud en el trabajo</v>
      </c>
      <c r="M53" s="57" t="str">
        <f>VLOOKUP(H53,PELIGROS!A$2:G$445,5,0)</f>
        <v>EPP MASCARILLAS Y FILTROS</v>
      </c>
      <c r="N53" s="59">
        <v>2</v>
      </c>
      <c r="O53" s="70">
        <v>2</v>
      </c>
      <c r="P53" s="70">
        <v>10</v>
      </c>
      <c r="Q53" s="70">
        <f t="shared" si="2"/>
        <v>4</v>
      </c>
      <c r="R53" s="70">
        <f t="shared" si="3"/>
        <v>40</v>
      </c>
      <c r="S53" s="58" t="str">
        <f t="shared" si="4"/>
        <v>B-4</v>
      </c>
      <c r="T53" s="61" t="str">
        <f t="shared" si="0"/>
        <v>III</v>
      </c>
      <c r="U53" s="61" t="str">
        <f t="shared" si="1"/>
        <v>Mejorable</v>
      </c>
      <c r="V53" s="129"/>
      <c r="W53" s="57" t="str">
        <f>VLOOKUP(H53,PELIGROS!A$2:G$445,6,0)</f>
        <v>NEUMOCONIOSIS</v>
      </c>
      <c r="X53" s="59"/>
      <c r="Y53" s="59"/>
      <c r="Z53" s="59"/>
      <c r="AA53" s="57"/>
      <c r="AB53" s="57" t="str">
        <f>VLOOKUP(H53,PELIGROS!A$2:G$445,7,0)</f>
        <v>USO Y MANEJO DE LOS EPP</v>
      </c>
      <c r="AC53" s="59" t="s">
        <v>1243</v>
      </c>
      <c r="AD53" s="89"/>
    </row>
    <row r="54" spans="1:30" ht="51.75" thickBot="1">
      <c r="A54" s="138"/>
      <c r="B54" s="138"/>
      <c r="C54" s="90"/>
      <c r="D54" s="133"/>
      <c r="E54" s="136"/>
      <c r="F54" s="136"/>
      <c r="G54" s="62" t="str">
        <f>VLOOKUP(H54,PELIGROS!A$1:G$445,2,0)</f>
        <v>SISMOS, INCENDIOS, INUNDACIONES, TERREMOTOS, VENDAVALES, DERRUMBE</v>
      </c>
      <c r="H54" s="63" t="s">
        <v>62</v>
      </c>
      <c r="I54" s="63" t="s">
        <v>1289</v>
      </c>
      <c r="J54" s="62" t="str">
        <f>VLOOKUP(H54,PELIGROS!A$2:G$445,3,0)</f>
        <v>SISMOS, INCENDIOS, INUNDACIONES, TERREMOTOS, VENDAVALES</v>
      </c>
      <c r="K54" s="64" t="s">
        <v>1223</v>
      </c>
      <c r="L54" s="62" t="str">
        <f>VLOOKUP(H54,PELIGROS!A$2:G$445,4,0)</f>
        <v>Inspecciones planeadas e inspecciones no planeadas, procedimientos de programas de seguridad y salud en el trabajo</v>
      </c>
      <c r="M54" s="62" t="str">
        <f>VLOOKUP(H54,PELIGROS!A$2:G$445,5,0)</f>
        <v>BRIGADAS DE EMERGENCIAS</v>
      </c>
      <c r="N54" s="64">
        <v>2</v>
      </c>
      <c r="O54" s="71">
        <v>1</v>
      </c>
      <c r="P54" s="71">
        <v>100</v>
      </c>
      <c r="Q54" s="71">
        <f t="shared" si="2"/>
        <v>2</v>
      </c>
      <c r="R54" s="71">
        <f t="shared" si="3"/>
        <v>200</v>
      </c>
      <c r="S54" s="63" t="str">
        <f t="shared" si="4"/>
        <v>B-2</v>
      </c>
      <c r="T54" s="66" t="str">
        <f t="shared" si="0"/>
        <v>II</v>
      </c>
      <c r="U54" s="66" t="str">
        <f t="shared" si="1"/>
        <v>No Aceptable o Aceptable Con Control Especifico</v>
      </c>
      <c r="V54" s="130"/>
      <c r="W54" s="62" t="str">
        <f>VLOOKUP(H54,PELIGROS!A$2:G$445,6,0)</f>
        <v>MUERTE</v>
      </c>
      <c r="X54" s="64"/>
      <c r="Y54" s="64"/>
      <c r="Z54" s="64"/>
      <c r="AA54" s="62"/>
      <c r="AB54" s="62" t="str">
        <f>VLOOKUP(H54,PELIGROS!A$2:G$445,7,0)</f>
        <v>ENTRENAMIENTO DE LA BRIGADA; DIVULGACIÓN DE PLAN DE EMERGENCIA</v>
      </c>
      <c r="AC54" s="64" t="s">
        <v>1215</v>
      </c>
      <c r="AD54" s="90"/>
    </row>
    <row r="55" spans="1:30" ht="51">
      <c r="A55" s="138"/>
      <c r="B55" s="138"/>
      <c r="C55" s="119" t="s">
        <v>1246</v>
      </c>
      <c r="D55" s="122" t="s">
        <v>1247</v>
      </c>
      <c r="E55" s="125" t="s">
        <v>1062</v>
      </c>
      <c r="F55" s="125" t="s">
        <v>1201</v>
      </c>
      <c r="G55" s="49" t="str">
        <f>VLOOKUP(H55,PELIGROS!A$1:G$445,2,0)</f>
        <v>Modeduras</v>
      </c>
      <c r="H55" s="25" t="s">
        <v>79</v>
      </c>
      <c r="I55" s="25" t="s">
        <v>1283</v>
      </c>
      <c r="J55" s="49" t="str">
        <f>VLOOKUP(H55,PELIGROS!A$2:G$445,3,0)</f>
        <v>Lesiones, tejidos, muerte, enfermedades infectocontagiosas</v>
      </c>
      <c r="K55" s="50" t="s">
        <v>1202</v>
      </c>
      <c r="L55" s="49" t="str">
        <f>VLOOKUP(H55,PELIGROS!A$2:G$445,4,0)</f>
        <v>N/A</v>
      </c>
      <c r="M55" s="49" t="str">
        <f>VLOOKUP(H55,PELIGROS!A$2:G$445,5,0)</f>
        <v>N/A</v>
      </c>
      <c r="N55" s="50">
        <v>2</v>
      </c>
      <c r="O55" s="51">
        <v>1</v>
      </c>
      <c r="P55" s="51">
        <v>25</v>
      </c>
      <c r="Q55" s="51">
        <f t="shared" si="2"/>
        <v>2</v>
      </c>
      <c r="R55" s="51">
        <f t="shared" si="3"/>
        <v>50</v>
      </c>
      <c r="S55" s="25" t="str">
        <f t="shared" si="4"/>
        <v>B-2</v>
      </c>
      <c r="T55" s="67" t="str">
        <f t="shared" si="0"/>
        <v>III</v>
      </c>
      <c r="U55" s="67" t="str">
        <f t="shared" si="1"/>
        <v>Mejorable</v>
      </c>
      <c r="V55" s="99">
        <v>3</v>
      </c>
      <c r="W55" s="49" t="str">
        <f>VLOOKUP(H55,PELIGROS!A$2:G$445,6,0)</f>
        <v>Posibles enfermedades</v>
      </c>
      <c r="X55" s="50"/>
      <c r="Y55" s="50"/>
      <c r="Z55" s="50"/>
      <c r="AA55" s="49"/>
      <c r="AB55" s="49" t="str">
        <f>VLOOKUP(H55,PELIGROS!A$2:G$445,7,0)</f>
        <v xml:space="preserve">Riesgo Biológico, Autocuidado y/o Uso y manejo adecuado de E.P.P.
</v>
      </c>
      <c r="AC55" s="50" t="s">
        <v>1237</v>
      </c>
      <c r="AD55" s="119" t="s">
        <v>1204</v>
      </c>
    </row>
    <row r="56" spans="1:30" ht="51">
      <c r="A56" s="138"/>
      <c r="B56" s="138"/>
      <c r="C56" s="120"/>
      <c r="D56" s="123"/>
      <c r="E56" s="126"/>
      <c r="F56" s="126"/>
      <c r="G56" s="14" t="str">
        <f>VLOOKUP(H56,PELIGROS!A$1:G$445,2,0)</f>
        <v>ENERGÍA TÉRMICA, CAMBIO DE TEMPERATURA DURANTE LOS RECORRIDOS</v>
      </c>
      <c r="H56" s="26" t="s">
        <v>174</v>
      </c>
      <c r="I56" s="26" t="s">
        <v>1284</v>
      </c>
      <c r="J56" s="14" t="str">
        <f>VLOOKUP(H56,PELIGROS!A$2:G$445,3,0)</f>
        <v xml:space="preserve"> HIPOTERMIA</v>
      </c>
      <c r="K56" s="15" t="s">
        <v>1202</v>
      </c>
      <c r="L56" s="14" t="str">
        <f>VLOOKUP(H56,PELIGROS!A$2:G$445,4,0)</f>
        <v>Inspecciones planeadas e inspecciones no planeadas, procedimientos de programas de seguridad y salud en el trabajo</v>
      </c>
      <c r="M56" s="14" t="str">
        <f>VLOOKUP(H56,PELIGROS!A$2:G$445,5,0)</f>
        <v>EPP OVEROLES TERMICOS</v>
      </c>
      <c r="N56" s="15">
        <v>2</v>
      </c>
      <c r="O56" s="16">
        <v>3</v>
      </c>
      <c r="P56" s="16">
        <v>10</v>
      </c>
      <c r="Q56" s="16">
        <f t="shared" si="2"/>
        <v>6</v>
      </c>
      <c r="R56" s="16">
        <f t="shared" si="3"/>
        <v>60</v>
      </c>
      <c r="S56" s="26" t="str">
        <f t="shared" si="4"/>
        <v>M-6</v>
      </c>
      <c r="T56" s="68" t="str">
        <f t="shared" si="0"/>
        <v>III</v>
      </c>
      <c r="U56" s="68" t="str">
        <f t="shared" si="1"/>
        <v>Mejorable</v>
      </c>
      <c r="V56" s="100"/>
      <c r="W56" s="14" t="str">
        <f>VLOOKUP(H56,PELIGROS!A$2:G$445,6,0)</f>
        <v xml:space="preserve"> HIPOTERMIA</v>
      </c>
      <c r="X56" s="15"/>
      <c r="Y56" s="15"/>
      <c r="Z56" s="15"/>
      <c r="AA56" s="14"/>
      <c r="AB56" s="14" t="str">
        <f>VLOOKUP(H56,PELIGROS!A$2:G$445,7,0)</f>
        <v>N/A</v>
      </c>
      <c r="AC56" s="15" t="s">
        <v>1206</v>
      </c>
      <c r="AD56" s="120"/>
    </row>
    <row r="57" spans="1:30" ht="51">
      <c r="A57" s="138"/>
      <c r="B57" s="138"/>
      <c r="C57" s="120"/>
      <c r="D57" s="123"/>
      <c r="E57" s="126"/>
      <c r="F57" s="126"/>
      <c r="G57" s="14" t="str">
        <f>VLOOKUP(H57,PELIGROS!A$1:G$445,2,0)</f>
        <v>MAQUINARIA O EQUIPO</v>
      </c>
      <c r="H57" s="26" t="s">
        <v>164</v>
      </c>
      <c r="I57" s="26" t="s">
        <v>1284</v>
      </c>
      <c r="J57" s="14" t="str">
        <f>VLOOKUP(H57,PELIGROS!A$2:G$445,3,0)</f>
        <v>SORDERA, ESTRÉS, HIPOACUSIA, CEFALA,IRRITABILIDAD</v>
      </c>
      <c r="K57" s="15" t="s">
        <v>1202</v>
      </c>
      <c r="L57" s="14" t="str">
        <f>VLOOKUP(H57,PELIGROS!A$2:G$445,4,0)</f>
        <v>Inspecciones planeadas e inspecciones no planeadas, procedimientos de programas de seguridad y salud en el trabajo</v>
      </c>
      <c r="M57" s="14" t="str">
        <f>VLOOKUP(H57,PELIGROS!A$2:G$445,5,0)</f>
        <v>PVE RUIDO</v>
      </c>
      <c r="N57" s="15">
        <v>2</v>
      </c>
      <c r="O57" s="16">
        <v>2</v>
      </c>
      <c r="P57" s="16">
        <v>10</v>
      </c>
      <c r="Q57" s="16">
        <f t="shared" si="2"/>
        <v>4</v>
      </c>
      <c r="R57" s="16">
        <f t="shared" si="3"/>
        <v>40</v>
      </c>
      <c r="S57" s="26" t="str">
        <f t="shared" si="4"/>
        <v>B-4</v>
      </c>
      <c r="T57" s="68" t="str">
        <f t="shared" si="0"/>
        <v>III</v>
      </c>
      <c r="U57" s="68" t="str">
        <f t="shared" si="1"/>
        <v>Mejorable</v>
      </c>
      <c r="V57" s="100"/>
      <c r="W57" s="14" t="str">
        <f>VLOOKUP(H57,PELIGROS!A$2:G$445,6,0)</f>
        <v>SORDERA</v>
      </c>
      <c r="X57" s="15"/>
      <c r="Y57" s="15"/>
      <c r="Z57" s="15"/>
      <c r="AA57" s="14"/>
      <c r="AB57" s="14" t="str">
        <f>VLOOKUP(H57,PELIGROS!A$2:G$445,7,0)</f>
        <v>USO DE EPP</v>
      </c>
      <c r="AC57" s="15" t="s">
        <v>1238</v>
      </c>
      <c r="AD57" s="120"/>
    </row>
    <row r="58" spans="1:30" ht="51">
      <c r="A58" s="138"/>
      <c r="B58" s="138"/>
      <c r="C58" s="120"/>
      <c r="D58" s="123"/>
      <c r="E58" s="126"/>
      <c r="F58" s="126"/>
      <c r="G58" s="14" t="str">
        <f>VLOOKUP(H58,PELIGROS!A$1:G$445,2,0)</f>
        <v>INFRAROJA, ULTRAVIOLETA, VISIBLE, RADIOFRECUENCIA, MICROONDAS, LASER</v>
      </c>
      <c r="H58" s="26" t="s">
        <v>67</v>
      </c>
      <c r="I58" s="26" t="s">
        <v>1284</v>
      </c>
      <c r="J58" s="14" t="str">
        <f>VLOOKUP(H58,PELIGROS!A$2:G$445,3,0)</f>
        <v>CÁNCER, LESIONES DÉRMICAS Y OCULARES</v>
      </c>
      <c r="K58" s="15" t="s">
        <v>1202</v>
      </c>
      <c r="L58" s="14" t="str">
        <f>VLOOKUP(H58,PELIGROS!A$2:G$445,4,0)</f>
        <v>Inspecciones planeadas e inspecciones no planeadas, procedimientos de programas de seguridad y salud en el trabajo</v>
      </c>
      <c r="M58" s="14" t="str">
        <f>VLOOKUP(H58,PELIGROS!A$2:G$445,5,0)</f>
        <v>PROGRAMA BLOQUEADOR SOLAR</v>
      </c>
      <c r="N58" s="15">
        <v>2</v>
      </c>
      <c r="O58" s="16">
        <v>3</v>
      </c>
      <c r="P58" s="16">
        <v>10</v>
      </c>
      <c r="Q58" s="16">
        <f t="shared" si="2"/>
        <v>6</v>
      </c>
      <c r="R58" s="16">
        <f t="shared" si="3"/>
        <v>60</v>
      </c>
      <c r="S58" s="26" t="str">
        <f t="shared" si="4"/>
        <v>M-6</v>
      </c>
      <c r="T58" s="68" t="str">
        <f t="shared" si="0"/>
        <v>III</v>
      </c>
      <c r="U58" s="68" t="str">
        <f t="shared" si="1"/>
        <v>Mejorable</v>
      </c>
      <c r="V58" s="100"/>
      <c r="W58" s="14" t="str">
        <f>VLOOKUP(H58,PELIGROS!A$2:G$445,6,0)</f>
        <v>CÁNCER</v>
      </c>
      <c r="X58" s="15"/>
      <c r="Y58" s="15"/>
      <c r="Z58" s="15"/>
      <c r="AA58" s="14"/>
      <c r="AB58" s="14" t="str">
        <f>VLOOKUP(H58,PELIGROS!A$2:G$445,7,0)</f>
        <v>N/A</v>
      </c>
      <c r="AC58" s="15" t="s">
        <v>1239</v>
      </c>
      <c r="AD58" s="120"/>
    </row>
    <row r="59" spans="1:30" ht="51">
      <c r="A59" s="138"/>
      <c r="B59" s="138"/>
      <c r="C59" s="120"/>
      <c r="D59" s="123"/>
      <c r="E59" s="126"/>
      <c r="F59" s="126"/>
      <c r="G59" s="14" t="str">
        <f>VLOOKUP(H59,PELIGROS!A$1:G$445,2,0)</f>
        <v>AUSENCIA O EXCESO DE LUZ EN UN AMBIENTE</v>
      </c>
      <c r="H59" s="26" t="s">
        <v>155</v>
      </c>
      <c r="I59" s="26" t="s">
        <v>1284</v>
      </c>
      <c r="J59" s="14" t="str">
        <f>VLOOKUP(H59,PELIGROS!A$2:G$445,3,0)</f>
        <v>DISMINUCIÓN AGUDEZA VISUAL, CANSANCIO VISUAL</v>
      </c>
      <c r="K59" s="15" t="s">
        <v>1202</v>
      </c>
      <c r="L59" s="14" t="str">
        <f>VLOOKUP(H59,PELIGROS!A$2:G$445,4,0)</f>
        <v>Inspecciones planeadas e inspecciones no planeadas, procedimientos de programas de seguridad y salud en el trabajo</v>
      </c>
      <c r="M59" s="14" t="str">
        <f>VLOOKUP(H59,PELIGROS!A$2:G$445,5,0)</f>
        <v>N/A</v>
      </c>
      <c r="N59" s="15">
        <v>2</v>
      </c>
      <c r="O59" s="16">
        <v>2</v>
      </c>
      <c r="P59" s="16">
        <v>25</v>
      </c>
      <c r="Q59" s="16">
        <f t="shared" si="2"/>
        <v>4</v>
      </c>
      <c r="R59" s="16">
        <f t="shared" si="3"/>
        <v>100</v>
      </c>
      <c r="S59" s="26" t="str">
        <f t="shared" si="4"/>
        <v>B-4</v>
      </c>
      <c r="T59" s="68" t="str">
        <f t="shared" si="0"/>
        <v>III</v>
      </c>
      <c r="U59" s="68" t="str">
        <f t="shared" si="1"/>
        <v>Mejorable</v>
      </c>
      <c r="V59" s="100"/>
      <c r="W59" s="14" t="str">
        <f>VLOOKUP(H59,PELIGROS!A$2:G$445,6,0)</f>
        <v>DISMINUCIÓN AGUDEZA VISUAL</v>
      </c>
      <c r="X59" s="15"/>
      <c r="Y59" s="15"/>
      <c r="Z59" s="15"/>
      <c r="AA59" s="14"/>
      <c r="AB59" s="14" t="str">
        <f>VLOOKUP(H59,PELIGROS!A$2:G$445,7,0)</f>
        <v>N/A</v>
      </c>
      <c r="AC59" s="15" t="s">
        <v>32</v>
      </c>
      <c r="AD59" s="120"/>
    </row>
    <row r="60" spans="1:30" ht="25.5">
      <c r="A60" s="138"/>
      <c r="B60" s="138"/>
      <c r="C60" s="120"/>
      <c r="D60" s="123"/>
      <c r="E60" s="126"/>
      <c r="F60" s="126"/>
      <c r="G60" s="14" t="str">
        <f>VLOOKUP(H60,PELIGROS!A$1:G$445,2,0)</f>
        <v>CONCENTRACIÓN EN ACTIVIDADES DE ALTO DESEMPEÑO MENTAL</v>
      </c>
      <c r="H60" s="26" t="s">
        <v>72</v>
      </c>
      <c r="I60" s="26" t="s">
        <v>1286</v>
      </c>
      <c r="J60" s="14" t="str">
        <f>VLOOKUP(H60,PELIGROS!A$2:G$445,3,0)</f>
        <v>ESTRÉS, CEFALEA, IRRITABILIDAD</v>
      </c>
      <c r="K60" s="15" t="s">
        <v>1202</v>
      </c>
      <c r="L60" s="14" t="str">
        <f>VLOOKUP(H60,PELIGROS!A$2:G$445,4,0)</f>
        <v>N/A</v>
      </c>
      <c r="M60" s="14" t="str">
        <f>VLOOKUP(H60,PELIGROS!A$2:G$445,5,0)</f>
        <v>PVE PSICOSOCIAL</v>
      </c>
      <c r="N60" s="15">
        <v>2</v>
      </c>
      <c r="O60" s="16">
        <v>2</v>
      </c>
      <c r="P60" s="16">
        <v>10</v>
      </c>
      <c r="Q60" s="16">
        <f t="shared" si="2"/>
        <v>4</v>
      </c>
      <c r="R60" s="16">
        <f t="shared" si="3"/>
        <v>40</v>
      </c>
      <c r="S60" s="26" t="str">
        <f t="shared" si="4"/>
        <v>B-4</v>
      </c>
      <c r="T60" s="68" t="str">
        <f t="shared" si="0"/>
        <v>III</v>
      </c>
      <c r="U60" s="68" t="str">
        <f t="shared" si="1"/>
        <v>Mejorable</v>
      </c>
      <c r="V60" s="100"/>
      <c r="W60" s="14" t="str">
        <f>VLOOKUP(H60,PELIGROS!A$2:G$445,6,0)</f>
        <v>ESTRÉS</v>
      </c>
      <c r="X60" s="15"/>
      <c r="Y60" s="15"/>
      <c r="Z60" s="15"/>
      <c r="AA60" s="14"/>
      <c r="AB60" s="14" t="str">
        <f>VLOOKUP(H60,PELIGROS!A$2:G$445,7,0)</f>
        <v>N/A</v>
      </c>
      <c r="AC60" s="100" t="s">
        <v>1208</v>
      </c>
      <c r="AD60" s="120"/>
    </row>
    <row r="61" spans="1:30" ht="15">
      <c r="A61" s="138"/>
      <c r="B61" s="138"/>
      <c r="C61" s="120"/>
      <c r="D61" s="123"/>
      <c r="E61" s="126"/>
      <c r="F61" s="126"/>
      <c r="G61" s="14" t="str">
        <f>VLOOKUP(H61,PELIGROS!A$1:G$445,2,0)</f>
        <v>NATURALEZA DE LA TAREA</v>
      </c>
      <c r="H61" s="26" t="s">
        <v>76</v>
      </c>
      <c r="I61" s="26" t="s">
        <v>1286</v>
      </c>
      <c r="J61" s="14" t="str">
        <f>VLOOKUP(H61,PELIGROS!A$2:G$445,3,0)</f>
        <v>ESTRÉS,  TRANSTORNOS DEL SUEÑO</v>
      </c>
      <c r="K61" s="15" t="s">
        <v>1202</v>
      </c>
      <c r="L61" s="14" t="str">
        <f>VLOOKUP(H61,PELIGROS!A$2:G$445,4,0)</f>
        <v>N/A</v>
      </c>
      <c r="M61" s="14" t="str">
        <f>VLOOKUP(H61,PELIGROS!A$2:G$445,5,0)</f>
        <v>PVE PSICOSOCIAL</v>
      </c>
      <c r="N61" s="15">
        <v>2</v>
      </c>
      <c r="O61" s="16">
        <v>2</v>
      </c>
      <c r="P61" s="16">
        <v>10</v>
      </c>
      <c r="Q61" s="16">
        <f t="shared" si="2"/>
        <v>4</v>
      </c>
      <c r="R61" s="16">
        <f t="shared" si="3"/>
        <v>40</v>
      </c>
      <c r="S61" s="26" t="str">
        <f t="shared" si="4"/>
        <v>B-4</v>
      </c>
      <c r="T61" s="68" t="str">
        <f t="shared" si="0"/>
        <v>III</v>
      </c>
      <c r="U61" s="68" t="str">
        <f t="shared" si="1"/>
        <v>Mejorable</v>
      </c>
      <c r="V61" s="100"/>
      <c r="W61" s="14" t="str">
        <f>VLOOKUP(H61,PELIGROS!A$2:G$445,6,0)</f>
        <v>ESTRÉS</v>
      </c>
      <c r="X61" s="15"/>
      <c r="Y61" s="15"/>
      <c r="Z61" s="15"/>
      <c r="AA61" s="14"/>
      <c r="AB61" s="14" t="str">
        <f>VLOOKUP(H61,PELIGROS!A$2:G$445,7,0)</f>
        <v>N/A</v>
      </c>
      <c r="AC61" s="100"/>
      <c r="AD61" s="120"/>
    </row>
    <row r="62" spans="1:30" ht="51">
      <c r="A62" s="138"/>
      <c r="B62" s="138"/>
      <c r="C62" s="120"/>
      <c r="D62" s="123"/>
      <c r="E62" s="126"/>
      <c r="F62" s="126"/>
      <c r="G62" s="14" t="str">
        <f>VLOOKUP(H62,PELIGROS!A$1:G$445,2,0)</f>
        <v>Forzadas, Prolongadas</v>
      </c>
      <c r="H62" s="26" t="s">
        <v>40</v>
      </c>
      <c r="I62" s="26" t="s">
        <v>1287</v>
      </c>
      <c r="J62" s="14" t="str">
        <f>VLOOKUP(H62,PELIGROS!A$2:G$445,3,0)</f>
        <v xml:space="preserve">Lesiones osteomusculares, lesiones osteoarticulares
</v>
      </c>
      <c r="K62" s="15" t="s">
        <v>1202</v>
      </c>
      <c r="L62" s="14" t="str">
        <f>VLOOKUP(H62,PELIGROS!A$2:G$445,4,0)</f>
        <v>Inspecciones planeadas e inspecciones no planeadas, procedimientos de programas de seguridad y salud en el trabajo</v>
      </c>
      <c r="M62" s="14" t="str">
        <f>VLOOKUP(H62,PELIGROS!A$2:G$445,5,0)</f>
        <v>PVE Biomecánico, programa pausas activas, exámenes periódicos, recomendaciones, control de posturas</v>
      </c>
      <c r="N62" s="15">
        <v>2</v>
      </c>
      <c r="O62" s="16">
        <v>1</v>
      </c>
      <c r="P62" s="16">
        <v>10</v>
      </c>
      <c r="Q62" s="16">
        <f t="shared" si="2"/>
        <v>2</v>
      </c>
      <c r="R62" s="16">
        <f t="shared" si="3"/>
        <v>20</v>
      </c>
      <c r="S62" s="26" t="str">
        <f t="shared" si="4"/>
        <v>B-2</v>
      </c>
      <c r="T62" s="68" t="str">
        <f t="shared" si="0"/>
        <v>IV</v>
      </c>
      <c r="U62" s="68" t="str">
        <f t="shared" si="1"/>
        <v>Aceptable</v>
      </c>
      <c r="V62" s="100"/>
      <c r="W62" s="14" t="str">
        <f>VLOOKUP(H62,PELIGROS!A$2:G$445,6,0)</f>
        <v>Enfermedades Osteomusculares</v>
      </c>
      <c r="X62" s="15"/>
      <c r="Y62" s="15"/>
      <c r="Z62" s="15"/>
      <c r="AA62" s="14"/>
      <c r="AB62" s="14" t="str">
        <f>VLOOKUP(H62,PELIGROS!A$2:G$445,7,0)</f>
        <v>Prevención en lesiones osteomusculares, líderes de pausas activas</v>
      </c>
      <c r="AC62" s="100" t="s">
        <v>1210</v>
      </c>
      <c r="AD62" s="120"/>
    </row>
    <row r="63" spans="1:30" ht="51">
      <c r="A63" s="138"/>
      <c r="B63" s="138"/>
      <c r="C63" s="120"/>
      <c r="D63" s="123"/>
      <c r="E63" s="126"/>
      <c r="F63" s="126"/>
      <c r="G63" s="14" t="str">
        <f>VLOOKUP(H63,PELIGROS!A$1:G$445,2,0)</f>
        <v>Carga de un peso mayor al recomendado</v>
      </c>
      <c r="H63" s="26" t="s">
        <v>486</v>
      </c>
      <c r="I63" s="26" t="s">
        <v>1287</v>
      </c>
      <c r="J63" s="14" t="str">
        <f>VLOOKUP(H63,PELIGROS!A$2:G$445,3,0)</f>
        <v>Lesiones osteomusculares, lesiones osteoarticulares</v>
      </c>
      <c r="K63" s="15" t="s">
        <v>1202</v>
      </c>
      <c r="L63" s="14" t="str">
        <f>VLOOKUP(H63,PELIGROS!A$2:G$445,4,0)</f>
        <v>Inspecciones planeadas e inspecciones no planeadas, procedimientos de programas de seguridad y salud en el trabajo</v>
      </c>
      <c r="M63" s="14" t="str">
        <f>VLOOKUP(H63,PELIGROS!A$2:G$445,5,0)</f>
        <v>PVE Biomecánico, programa pausas activas, exámenes periódicos, recomendaciones, control de posturas</v>
      </c>
      <c r="N63" s="15">
        <v>2</v>
      </c>
      <c r="O63" s="16">
        <v>2</v>
      </c>
      <c r="P63" s="16">
        <v>25</v>
      </c>
      <c r="Q63" s="16">
        <f t="shared" si="2"/>
        <v>4</v>
      </c>
      <c r="R63" s="16">
        <f t="shared" si="3"/>
        <v>100</v>
      </c>
      <c r="S63" s="26" t="str">
        <f t="shared" si="4"/>
        <v>B-4</v>
      </c>
      <c r="T63" s="68" t="str">
        <f t="shared" si="0"/>
        <v>III</v>
      </c>
      <c r="U63" s="68" t="str">
        <f t="shared" si="1"/>
        <v>Mejorable</v>
      </c>
      <c r="V63" s="100"/>
      <c r="W63" s="14" t="str">
        <f>VLOOKUP(H63,PELIGROS!A$2:G$445,6,0)</f>
        <v>Enfermedades del sistema osteomuscular</v>
      </c>
      <c r="X63" s="15"/>
      <c r="Y63" s="15"/>
      <c r="Z63" s="15"/>
      <c r="AA63" s="14"/>
      <c r="AB63" s="14" t="str">
        <f>VLOOKUP(H63,PELIGROS!A$2:G$445,7,0)</f>
        <v>Prevención en lesiones osteomusculares, Líderes en pausas activas</v>
      </c>
      <c r="AC63" s="100"/>
      <c r="AD63" s="120"/>
    </row>
    <row r="64" spans="1:30" ht="63.75">
      <c r="A64" s="138"/>
      <c r="B64" s="138"/>
      <c r="C64" s="120"/>
      <c r="D64" s="123"/>
      <c r="E64" s="126"/>
      <c r="F64" s="126"/>
      <c r="G64" s="14" t="str">
        <f>VLOOKUP(H64,PELIGROS!A$1:G$445,2,0)</f>
        <v xml:space="preserve">MALA DISTRIBUCIÓN DE PRODUCTOS </v>
      </c>
      <c r="H64" s="26" t="s">
        <v>244</v>
      </c>
      <c r="I64" s="26" t="s">
        <v>1285</v>
      </c>
      <c r="J64" s="14" t="str">
        <f>VLOOKUP(H64,PELIGROS!A$2:G$445,3,0)</f>
        <v xml:space="preserve">INCENDIO, EXPLOSIÓN, QUEMADURAS, LESIONES DÉRMICAS, LESIONES EN VÍAS RESPIRATORIAS,INTOXICACIÓN,  NÁUSEAS, VÓMITOS, IRRITACIÓN CONJUNTIVA </v>
      </c>
      <c r="K64" s="15" t="s">
        <v>1240</v>
      </c>
      <c r="L64" s="14" t="str">
        <f>VLOOKUP(H64,PELIGROS!A$2:G$445,4,0)</f>
        <v>Inspecciones planeadas e inspecciones no planeadas, procedimientos de programas de seguridad y salud en el trabajo</v>
      </c>
      <c r="M64" s="14" t="str">
        <f>VLOOKUP(H64,PELIGROS!A$2:G$445,5,0)</f>
        <v xml:space="preserve">NO OBSERVADO </v>
      </c>
      <c r="N64" s="15">
        <v>2</v>
      </c>
      <c r="O64" s="16">
        <v>2</v>
      </c>
      <c r="P64" s="16">
        <v>25</v>
      </c>
      <c r="Q64" s="16">
        <f t="shared" si="2"/>
        <v>4</v>
      </c>
      <c r="R64" s="16">
        <f t="shared" si="3"/>
        <v>100</v>
      </c>
      <c r="S64" s="26" t="str">
        <f t="shared" si="4"/>
        <v>B-4</v>
      </c>
      <c r="T64" s="68" t="str">
        <f t="shared" si="0"/>
        <v>III</v>
      </c>
      <c r="U64" s="68" t="str">
        <f t="shared" si="1"/>
        <v>Mejorable</v>
      </c>
      <c r="V64" s="100"/>
      <c r="W64" s="14" t="str">
        <f>VLOOKUP(H64,PELIGROS!A$2:G$445,6,0)</f>
        <v>EXPLOSIÓN</v>
      </c>
      <c r="X64" s="15"/>
      <c r="Y64" s="15"/>
      <c r="Z64" s="15"/>
      <c r="AA64" s="14"/>
      <c r="AB64" s="14" t="str">
        <f>VLOOKUP(H64,PELIGROS!A$2:G$445,7,0)</f>
        <v>USO Y MANEJO ADECUADO DE E.P.P.; PROTOCOLO DE MANEJO DE PRODUCTOS QUÍMICOS; MANEJO DE KIT DE DERRAMES POR PRODUCTOS QUÍMICOS</v>
      </c>
      <c r="AC64" s="15" t="s">
        <v>32</v>
      </c>
      <c r="AD64" s="120"/>
    </row>
    <row r="65" spans="1:30" ht="51">
      <c r="A65" s="138"/>
      <c r="B65" s="138"/>
      <c r="C65" s="120"/>
      <c r="D65" s="123"/>
      <c r="E65" s="126"/>
      <c r="F65" s="126"/>
      <c r="G65" s="14" t="str">
        <f>VLOOKUP(H65,PELIGROS!A$1:G$445,2,0)</f>
        <v xml:space="preserve">HUMOS </v>
      </c>
      <c r="H65" s="26" t="s">
        <v>258</v>
      </c>
      <c r="I65" s="26" t="s">
        <v>1285</v>
      </c>
      <c r="J65" s="14" t="str">
        <f>VLOOKUP(H65,PELIGROS!A$2:G$445,3,0)</f>
        <v xml:space="preserve">ASMA,GRIPA, NEUMOCONIOSIS, CÁNCER </v>
      </c>
      <c r="K65" s="15" t="s">
        <v>1202</v>
      </c>
      <c r="L65" s="14" t="str">
        <f>VLOOKUP(H65,PELIGROS!A$2:G$445,4,0)</f>
        <v>Inspecciones planeadas e inspecciones no planeadas, procedimientos de programas de seguridad y salud en el trabajo</v>
      </c>
      <c r="M65" s="14" t="str">
        <f>VLOOKUP(H65,PELIGROS!A$2:G$445,5,0)</f>
        <v xml:space="preserve">EPP TAPABOCAS, CARETAS CON FILTROS </v>
      </c>
      <c r="N65" s="15">
        <v>2</v>
      </c>
      <c r="O65" s="16">
        <v>1</v>
      </c>
      <c r="P65" s="16">
        <v>25</v>
      </c>
      <c r="Q65" s="16">
        <f t="shared" si="2"/>
        <v>2</v>
      </c>
      <c r="R65" s="16">
        <f t="shared" si="3"/>
        <v>50</v>
      </c>
      <c r="S65" s="26" t="str">
        <f t="shared" si="4"/>
        <v>B-2</v>
      </c>
      <c r="T65" s="68" t="str">
        <f t="shared" si="0"/>
        <v>III</v>
      </c>
      <c r="U65" s="68" t="str">
        <f t="shared" si="1"/>
        <v>Mejorable</v>
      </c>
      <c r="V65" s="100"/>
      <c r="W65" s="14" t="str">
        <f>VLOOKUP(H65,PELIGROS!A$2:G$445,6,0)</f>
        <v>NEUMOCONIOSIS</v>
      </c>
      <c r="X65" s="15"/>
      <c r="Y65" s="15"/>
      <c r="Z65" s="15"/>
      <c r="AA65" s="14"/>
      <c r="AB65" s="14" t="str">
        <f>VLOOKUP(H65,PELIGROS!A$2:G$445,7,0)</f>
        <v>USO Y MANEJO ADECUADO DE E.P.P.</v>
      </c>
      <c r="AC65" s="100" t="s">
        <v>1241</v>
      </c>
      <c r="AD65" s="120"/>
    </row>
    <row r="66" spans="1:30" ht="51">
      <c r="A66" s="138"/>
      <c r="B66" s="138"/>
      <c r="C66" s="120"/>
      <c r="D66" s="123"/>
      <c r="E66" s="126"/>
      <c r="F66" s="126"/>
      <c r="G66" s="14" t="str">
        <f>VLOOKUP(H66,PELIGROS!A$1:G$445,2,0)</f>
        <v>LÍQUIDOS</v>
      </c>
      <c r="H66" s="26" t="s">
        <v>263</v>
      </c>
      <c r="I66" s="26" t="s">
        <v>1285</v>
      </c>
      <c r="J66" s="14" t="str">
        <f>VLOOKUP(H66,PELIGROS!A$2:G$445,3,0)</f>
        <v xml:space="preserve">  QUEMADURAS, IRRITACIONES, LESIONES PIEL, LESIONES OCULARES, IRRITACIÓN DE LAS MUCOSAS</v>
      </c>
      <c r="K66" s="15" t="s">
        <v>1202</v>
      </c>
      <c r="L66" s="14" t="str">
        <f>VLOOKUP(H66,PELIGROS!A$2:G$445,4,0)</f>
        <v>Inspecciones planeadas e inspecciones no planeadas, procedimientos de programas de seguridad y salud en el trabajo</v>
      </c>
      <c r="M66" s="14" t="str">
        <f>VLOOKUP(H66,PELIGROS!A$2:G$445,5,0)</f>
        <v>EPP TAPABOCAS, CARETAS CON FILTROS, GUANTES</v>
      </c>
      <c r="N66" s="15">
        <v>2</v>
      </c>
      <c r="O66" s="16">
        <v>2</v>
      </c>
      <c r="P66" s="16">
        <v>60</v>
      </c>
      <c r="Q66" s="16">
        <f t="shared" si="2"/>
        <v>4</v>
      </c>
      <c r="R66" s="16">
        <f t="shared" si="3"/>
        <v>240</v>
      </c>
      <c r="S66" s="26" t="str">
        <f t="shared" si="4"/>
        <v>B-4</v>
      </c>
      <c r="T66" s="68" t="str">
        <f t="shared" si="0"/>
        <v>II</v>
      </c>
      <c r="U66" s="68" t="str">
        <f t="shared" si="1"/>
        <v>No Aceptable o Aceptable Con Control Especifico</v>
      </c>
      <c r="V66" s="100"/>
      <c r="W66" s="14" t="str">
        <f>VLOOKUP(H66,PELIGROS!A$2:G$445,6,0)</f>
        <v>LESIONES IRREVERSIBLES VÍAS RESPIRATORIAS</v>
      </c>
      <c r="X66" s="15"/>
      <c r="Y66" s="15"/>
      <c r="Z66" s="15"/>
      <c r="AA66" s="14"/>
      <c r="AB66" s="14" t="str">
        <f>VLOOKUP(H66,PELIGROS!A$2:G$445,7,0)</f>
        <v>USO Y MANEJO ADECUADO DE E.P.P.; MANEJO DE PRODUCTOS QUÍMICOS LÍQUIDOS</v>
      </c>
      <c r="AC66" s="100"/>
      <c r="AD66" s="120"/>
    </row>
    <row r="67" spans="1:30" ht="63.75">
      <c r="A67" s="138"/>
      <c r="B67" s="138"/>
      <c r="C67" s="120"/>
      <c r="D67" s="123"/>
      <c r="E67" s="126"/>
      <c r="F67" s="126"/>
      <c r="G67" s="14" t="str">
        <f>VLOOKUP(H67,PELIGROS!A$1:G$445,2,0)</f>
        <v>Atropellamiento, Envestir</v>
      </c>
      <c r="H67" s="26" t="s">
        <v>1187</v>
      </c>
      <c r="I67" s="26" t="s">
        <v>1288</v>
      </c>
      <c r="J67" s="14" t="str">
        <f>VLOOKUP(H67,PELIGROS!A$2:G$445,3,0)</f>
        <v>Lesiones, pérdidas materiales, muerte</v>
      </c>
      <c r="K67" s="15" t="s">
        <v>1202</v>
      </c>
      <c r="L67" s="14" t="str">
        <f>VLOOKUP(H67,PELIGROS!A$2:G$445,4,0)</f>
        <v>Inspecciones planeadas e inspecciones no planeadas, procedimientos de programas de seguridad y salud en el trabajo</v>
      </c>
      <c r="M67" s="14" t="str">
        <f>VLOOKUP(H67,PELIGROS!A$2:G$445,5,0)</f>
        <v>Programa de seguridad vial, señalización</v>
      </c>
      <c r="N67" s="15">
        <v>2</v>
      </c>
      <c r="O67" s="16">
        <v>2</v>
      </c>
      <c r="P67" s="16">
        <v>60</v>
      </c>
      <c r="Q67" s="16">
        <f t="shared" si="2"/>
        <v>4</v>
      </c>
      <c r="R67" s="16">
        <f t="shared" si="3"/>
        <v>240</v>
      </c>
      <c r="S67" s="26" t="str">
        <f t="shared" si="4"/>
        <v>B-4</v>
      </c>
      <c r="T67" s="68" t="str">
        <f t="shared" si="0"/>
        <v>II</v>
      </c>
      <c r="U67" s="68" t="str">
        <f t="shared" si="1"/>
        <v>No Aceptable o Aceptable Con Control Especifico</v>
      </c>
      <c r="V67" s="100"/>
      <c r="W67" s="14" t="str">
        <f>VLOOKUP(H67,PELIGROS!A$2:G$445,6,0)</f>
        <v>Muerte</v>
      </c>
      <c r="X67" s="15"/>
      <c r="Y67" s="15"/>
      <c r="Z67" s="15"/>
      <c r="AA67" s="14"/>
      <c r="AB67" s="14" t="str">
        <f>VLOOKUP(H67,PELIGROS!A$2:G$445,7,0)</f>
        <v>Seguridad vial y manejo defensivo, aseguramiento de áreas de trabajo</v>
      </c>
      <c r="AC67" s="15" t="s">
        <v>1211</v>
      </c>
      <c r="AD67" s="120"/>
    </row>
    <row r="68" spans="1:30" ht="51">
      <c r="A68" s="138"/>
      <c r="B68" s="138"/>
      <c r="C68" s="120"/>
      <c r="D68" s="123"/>
      <c r="E68" s="126"/>
      <c r="F68" s="126"/>
      <c r="G68" s="14" t="str">
        <f>VLOOKUP(H68,PELIGROS!A$1:G$445,2,0)</f>
        <v>Inadecuadas conexiones eléctricas-saturación en tomas de energía</v>
      </c>
      <c r="H68" s="26" t="s">
        <v>566</v>
      </c>
      <c r="I68" s="26" t="s">
        <v>1288</v>
      </c>
      <c r="J68" s="14" t="str">
        <f>VLOOKUP(H68,PELIGROS!A$2:G$445,3,0)</f>
        <v>Quemaduras, electrocución, muerte</v>
      </c>
      <c r="K68" s="15" t="s">
        <v>1202</v>
      </c>
      <c r="L68" s="14" t="str">
        <f>VLOOKUP(H68,PELIGROS!A$2:G$445,4,0)</f>
        <v>Inspecciones planeadas e inspecciones no planeadas, procedimientos de programas de seguridad y salud en el trabajo</v>
      </c>
      <c r="M68" s="14" t="str">
        <f>VLOOKUP(H68,PELIGROS!A$2:G$445,5,0)</f>
        <v>E.P.P. Bota dieléctrica, Casco dieléctrico</v>
      </c>
      <c r="N68" s="15">
        <v>2</v>
      </c>
      <c r="O68" s="16">
        <v>3</v>
      </c>
      <c r="P68" s="16">
        <v>25</v>
      </c>
      <c r="Q68" s="16">
        <f t="shared" si="2"/>
        <v>6</v>
      </c>
      <c r="R68" s="16">
        <f t="shared" si="3"/>
        <v>150</v>
      </c>
      <c r="S68" s="26" t="str">
        <f t="shared" si="4"/>
        <v>M-6</v>
      </c>
      <c r="T68" s="68" t="str">
        <f t="shared" si="0"/>
        <v>II</v>
      </c>
      <c r="U68" s="68" t="str">
        <f t="shared" si="1"/>
        <v>No Aceptable o Aceptable Con Control Especifico</v>
      </c>
      <c r="V68" s="100"/>
      <c r="W68" s="14" t="str">
        <f>VLOOKUP(H68,PELIGROS!A$2:G$445,6,0)</f>
        <v>Muerte</v>
      </c>
      <c r="X68" s="15"/>
      <c r="Y68" s="15"/>
      <c r="Z68" s="15"/>
      <c r="AA68" s="14"/>
      <c r="AB68" s="14" t="str">
        <f>VLOOKUP(H68,PELIGROS!A$2:G$445,7,0)</f>
        <v>Uso y manejo adecuado de E.P.P., actos y condiciones inseguras</v>
      </c>
      <c r="AC68" s="15" t="s">
        <v>1242</v>
      </c>
      <c r="AD68" s="120"/>
    </row>
    <row r="69" spans="1:30" ht="38.25">
      <c r="A69" s="138"/>
      <c r="B69" s="138"/>
      <c r="C69" s="120"/>
      <c r="D69" s="123"/>
      <c r="E69" s="126"/>
      <c r="F69" s="126"/>
      <c r="G69" s="14" t="str">
        <f>VLOOKUP(H69,PELIGROS!A$1:G$445,2,0)</f>
        <v>Superficies de trabajo irregulares o deslizantes</v>
      </c>
      <c r="H69" s="26" t="s">
        <v>597</v>
      </c>
      <c r="I69" s="26" t="s">
        <v>1288</v>
      </c>
      <c r="J69" s="14" t="str">
        <f>VLOOKUP(H69,PELIGROS!A$2:G$445,3,0)</f>
        <v>Caidas del mismo nivel, fracturas, golpe con objetos, caídas de objetos, obstrucción de rutas de evacuación</v>
      </c>
      <c r="K69" s="15" t="s">
        <v>1202</v>
      </c>
      <c r="L69" s="14" t="str">
        <f>VLOOKUP(H69,PELIGROS!A$2:G$445,4,0)</f>
        <v>N/A</v>
      </c>
      <c r="M69" s="14" t="str">
        <f>VLOOKUP(H69,PELIGROS!A$2:G$445,5,0)</f>
        <v>N/A</v>
      </c>
      <c r="N69" s="15">
        <v>2</v>
      </c>
      <c r="O69" s="16">
        <v>2</v>
      </c>
      <c r="P69" s="16">
        <v>25</v>
      </c>
      <c r="Q69" s="16">
        <f t="shared" si="2"/>
        <v>4</v>
      </c>
      <c r="R69" s="16">
        <f t="shared" si="3"/>
        <v>100</v>
      </c>
      <c r="S69" s="26" t="str">
        <f t="shared" si="4"/>
        <v>B-4</v>
      </c>
      <c r="T69" s="68" t="str">
        <f t="shared" si="0"/>
        <v>III</v>
      </c>
      <c r="U69" s="68" t="str">
        <f t="shared" si="1"/>
        <v>Mejorable</v>
      </c>
      <c r="V69" s="100"/>
      <c r="W69" s="14" t="str">
        <f>VLOOKUP(H69,PELIGROS!A$2:G$445,6,0)</f>
        <v>Caídas de distinto nivel</v>
      </c>
      <c r="X69" s="15"/>
      <c r="Y69" s="15"/>
      <c r="Z69" s="15"/>
      <c r="AA69" s="14"/>
      <c r="AB69" s="14" t="str">
        <f>VLOOKUP(H69,PELIGROS!A$2:G$445,7,0)</f>
        <v>Pautas Básicas en orden y aseo en el lugar de trabajo, actos y condiciones inseguras</v>
      </c>
      <c r="AC69" s="15" t="s">
        <v>32</v>
      </c>
      <c r="AD69" s="120"/>
    </row>
    <row r="70" spans="1:30" ht="63.75">
      <c r="A70" s="138"/>
      <c r="B70" s="138"/>
      <c r="C70" s="120"/>
      <c r="D70" s="123"/>
      <c r="E70" s="126"/>
      <c r="F70" s="126"/>
      <c r="G70" s="14" t="str">
        <f>VLOOKUP(H70,PELIGROS!A$1:G$445,2,0)</f>
        <v>Herramientas Manuales</v>
      </c>
      <c r="H70" s="26" t="s">
        <v>606</v>
      </c>
      <c r="I70" s="26" t="s">
        <v>1288</v>
      </c>
      <c r="J70" s="14" t="str">
        <f>VLOOKUP(H70,PELIGROS!A$2:G$445,3,0)</f>
        <v>Quemaduras, contusiones y lesiones</v>
      </c>
      <c r="K70" s="15" t="s">
        <v>1202</v>
      </c>
      <c r="L70" s="14" t="str">
        <f>VLOOKUP(H70,PELIGROS!A$2:G$445,4,0)</f>
        <v>Inspecciones planeadas e inspecciones no planeadas, procedimientos de programas de seguridad y salud en el trabajo</v>
      </c>
      <c r="M70" s="14" t="str">
        <f>VLOOKUP(H70,PELIGROS!A$2:G$445,5,0)</f>
        <v>E.P.P.</v>
      </c>
      <c r="N70" s="15">
        <v>2</v>
      </c>
      <c r="O70" s="16">
        <v>3</v>
      </c>
      <c r="P70" s="16">
        <v>25</v>
      </c>
      <c r="Q70" s="16">
        <f t="shared" si="2"/>
        <v>6</v>
      </c>
      <c r="R70" s="16">
        <f t="shared" si="3"/>
        <v>150</v>
      </c>
      <c r="S70" s="26" t="str">
        <f t="shared" si="4"/>
        <v>M-6</v>
      </c>
      <c r="T70" s="68" t="str">
        <f t="shared" si="0"/>
        <v>II</v>
      </c>
      <c r="U70" s="68" t="str">
        <f t="shared" si="1"/>
        <v>No Aceptable o Aceptable Con Control Especifico</v>
      </c>
      <c r="V70" s="100"/>
      <c r="W70" s="14" t="str">
        <f>VLOOKUP(H70,PELIGROS!A$2:G$445,6,0)</f>
        <v>Amputación</v>
      </c>
      <c r="X70" s="15"/>
      <c r="Y70" s="15"/>
      <c r="Z70" s="15"/>
      <c r="AA70" s="14"/>
      <c r="AB70" s="14" t="str">
        <f>VLOOKUP(H70,PELIGROS!A$2:G$445,7,0)</f>
        <v xml:space="preserve">
Uso y manejo adecuado de E.P.P., uso y manejo adecuado de herramientas manuales y/o máqinas y equipos</v>
      </c>
      <c r="AC70" s="100" t="s">
        <v>1220</v>
      </c>
      <c r="AD70" s="120"/>
    </row>
    <row r="71" spans="1:30" ht="51">
      <c r="A71" s="138"/>
      <c r="B71" s="138"/>
      <c r="C71" s="120"/>
      <c r="D71" s="123"/>
      <c r="E71" s="126"/>
      <c r="F71" s="126"/>
      <c r="G71" s="14" t="str">
        <f>VLOOKUP(H71,PELIGROS!A$1:G$445,2,0)</f>
        <v>Maquinaria y equipo</v>
      </c>
      <c r="H71" s="26" t="s">
        <v>612</v>
      </c>
      <c r="I71" s="26" t="s">
        <v>1288</v>
      </c>
      <c r="J71" s="14" t="str">
        <f>VLOOKUP(H71,PELIGROS!A$2:G$445,3,0)</f>
        <v>Atrapamiento, amputación, aplastamiento, fractura, muerte</v>
      </c>
      <c r="K71" s="15" t="s">
        <v>1202</v>
      </c>
      <c r="L71" s="14" t="str">
        <f>VLOOKUP(H71,PELIGROS!A$2:G$445,4,0)</f>
        <v>Inspecciones planeadas e inspecciones no planeadas, procedimientos de programas de seguridad y salud en el trabajo</v>
      </c>
      <c r="M71" s="14" t="str">
        <f>VLOOKUP(H71,PELIGROS!A$2:G$445,5,0)</f>
        <v>E.P.P.</v>
      </c>
      <c r="N71" s="15">
        <v>2</v>
      </c>
      <c r="O71" s="16">
        <v>3</v>
      </c>
      <c r="P71" s="16">
        <v>25</v>
      </c>
      <c r="Q71" s="16">
        <f t="shared" si="2"/>
        <v>6</v>
      </c>
      <c r="R71" s="16">
        <f t="shared" si="3"/>
        <v>150</v>
      </c>
      <c r="S71" s="26" t="str">
        <f t="shared" si="4"/>
        <v>M-6</v>
      </c>
      <c r="T71" s="68" t="str">
        <f t="shared" si="0"/>
        <v>II</v>
      </c>
      <c r="U71" s="68" t="str">
        <f t="shared" si="1"/>
        <v>No Aceptable o Aceptable Con Control Especifico</v>
      </c>
      <c r="V71" s="100"/>
      <c r="W71" s="14" t="str">
        <f>VLOOKUP(H71,PELIGROS!A$2:G$445,6,0)</f>
        <v>Aplastamiento</v>
      </c>
      <c r="X71" s="15"/>
      <c r="Y71" s="15"/>
      <c r="Z71" s="15"/>
      <c r="AA71" s="14"/>
      <c r="AB71" s="14" t="str">
        <f>VLOOKUP(H71,PELIGROS!A$2:G$445,7,0)</f>
        <v>Uso y manejo adecuado de E.P.P., uso y manejo adecuado de herramientas amnuales y/o máquinas y equipos</v>
      </c>
      <c r="AC71" s="100"/>
      <c r="AD71" s="120"/>
    </row>
    <row r="72" spans="1:30" ht="63.75">
      <c r="A72" s="138"/>
      <c r="B72" s="138"/>
      <c r="C72" s="120"/>
      <c r="D72" s="123"/>
      <c r="E72" s="126"/>
      <c r="F72" s="126"/>
      <c r="G72" s="14" t="str">
        <f>VLOOKUP(H72,PELIGROS!A$1:G$445,2,0)</f>
        <v>Atraco, golpiza, atentados y secuestrados</v>
      </c>
      <c r="H72" s="26" t="s">
        <v>57</v>
      </c>
      <c r="I72" s="26" t="s">
        <v>1288</v>
      </c>
      <c r="J72" s="14" t="str">
        <f>VLOOKUP(H72,PELIGROS!A$2:G$445,3,0)</f>
        <v>Estrés, golpes, Secuestros</v>
      </c>
      <c r="K72" s="15" t="s">
        <v>1202</v>
      </c>
      <c r="L72" s="14" t="str">
        <f>VLOOKUP(H72,PELIGROS!A$2:G$445,4,0)</f>
        <v>Inspecciones planeadas e inspecciones no planeadas, procedimientos de programas de seguridad y salud en el trabajo</v>
      </c>
      <c r="M72" s="14" t="str">
        <f>VLOOKUP(H72,PELIGROS!A$2:G$445,5,0)</f>
        <v xml:space="preserve">Uniformes Corporativos, Caquetas corporativas, Carnetización
</v>
      </c>
      <c r="N72" s="15">
        <v>2</v>
      </c>
      <c r="O72" s="16">
        <v>2</v>
      </c>
      <c r="P72" s="16">
        <v>60</v>
      </c>
      <c r="Q72" s="16">
        <f t="shared" si="2"/>
        <v>4</v>
      </c>
      <c r="R72" s="16">
        <f t="shared" si="3"/>
        <v>240</v>
      </c>
      <c r="S72" s="26" t="str">
        <f t="shared" si="4"/>
        <v>B-4</v>
      </c>
      <c r="T72" s="68" t="str">
        <f t="shared" si="0"/>
        <v>II</v>
      </c>
      <c r="U72" s="68" t="str">
        <f t="shared" si="1"/>
        <v>No Aceptable o Aceptable Con Control Especifico</v>
      </c>
      <c r="V72" s="100"/>
      <c r="W72" s="14" t="str">
        <f>VLOOKUP(H72,PELIGROS!A$2:G$445,6,0)</f>
        <v>Secuestros</v>
      </c>
      <c r="X72" s="15"/>
      <c r="Y72" s="15"/>
      <c r="Z72" s="15"/>
      <c r="AA72" s="14"/>
      <c r="AB72" s="14" t="str">
        <f>VLOOKUP(H72,PELIGROS!A$2:G$445,7,0)</f>
        <v>N/A</v>
      </c>
      <c r="AC72" s="15" t="s">
        <v>1213</v>
      </c>
      <c r="AD72" s="120"/>
    </row>
    <row r="73" spans="1:30" ht="89.25">
      <c r="A73" s="138"/>
      <c r="B73" s="138"/>
      <c r="C73" s="120"/>
      <c r="D73" s="123"/>
      <c r="E73" s="126"/>
      <c r="F73" s="126"/>
      <c r="G73" s="14" t="str">
        <f>VLOOKUP(H73,PELIGROS!A$1:G$445,2,0)</f>
        <v>MANTENIMIENTO DE PUENTE GRUAS, LIMPIEZA DE CANALES, MANTENIMIENTO DE INSTALACIONES LOCATIVAS, MANTENIMIENTO Y REPARACIÓN DE POZOS</v>
      </c>
      <c r="H73" s="26" t="s">
        <v>624</v>
      </c>
      <c r="I73" s="26" t="s">
        <v>1288</v>
      </c>
      <c r="J73" s="14" t="str">
        <f>VLOOKUP(H73,PELIGROS!A$2:G$445,3,0)</f>
        <v>LESIONES, FRACTURAS, MUERTE</v>
      </c>
      <c r="K73" s="15" t="s">
        <v>1202</v>
      </c>
      <c r="L73" s="14" t="str">
        <f>VLOOKUP(H73,PELIGROS!A$2:G$445,4,0)</f>
        <v>Inspecciones planeadas e inspecciones no planeadas, procedimientos de programas de seguridad y salud en el trabajo</v>
      </c>
      <c r="M73" s="14" t="str">
        <f>VLOOKUP(H73,PELIGROS!A$2:G$445,5,0)</f>
        <v>EPP</v>
      </c>
      <c r="N73" s="15">
        <v>2</v>
      </c>
      <c r="O73" s="16">
        <v>2</v>
      </c>
      <c r="P73" s="16">
        <v>60</v>
      </c>
      <c r="Q73" s="16">
        <f t="shared" si="2"/>
        <v>4</v>
      </c>
      <c r="R73" s="16">
        <f t="shared" si="3"/>
        <v>240</v>
      </c>
      <c r="S73" s="26" t="str">
        <f t="shared" si="4"/>
        <v>B-4</v>
      </c>
      <c r="T73" s="68" t="str">
        <f t="shared" si="0"/>
        <v>II</v>
      </c>
      <c r="U73" s="68" t="str">
        <f t="shared" si="1"/>
        <v>No Aceptable o Aceptable Con Control Especifico</v>
      </c>
      <c r="V73" s="100"/>
      <c r="W73" s="14" t="str">
        <f>VLOOKUP(H73,PELIGROS!A$2:G$445,6,0)</f>
        <v>MUERTE</v>
      </c>
      <c r="X73" s="15"/>
      <c r="Y73" s="15"/>
      <c r="Z73" s="15"/>
      <c r="AA73" s="14"/>
      <c r="AB73" s="14" t="str">
        <f>VLOOKUP(H73,PELIGROS!A$2:G$445,7,0)</f>
        <v>CERTIFICACIÓN Y/O ENTRENAMIENTO EN TRABAJO SEGURO EN ALTURAS; DILGENCIAMIENTO DE PERMISO DE TRABAJO; USO Y MANEJO ADECUADO DE E.P.P.; ARME Y DESARME DE ANDAMIOS</v>
      </c>
      <c r="AC73" s="15" t="s">
        <v>32</v>
      </c>
      <c r="AD73" s="120"/>
    </row>
    <row r="74" spans="1:30" ht="63.75">
      <c r="A74" s="138"/>
      <c r="B74" s="138"/>
      <c r="C74" s="120"/>
      <c r="D74" s="123"/>
      <c r="E74" s="126"/>
      <c r="F74" s="126"/>
      <c r="G74" s="14" t="str">
        <f>VLOOKUP(H74,PELIGROS!A$1:G$445,2,0)</f>
        <v>Ingreso a pozos, Red de acueducto o excavaciones</v>
      </c>
      <c r="H74" s="26" t="s">
        <v>571</v>
      </c>
      <c r="I74" s="26" t="s">
        <v>1288</v>
      </c>
      <c r="J74" s="14" t="str">
        <f>VLOOKUP(H74,PELIGROS!A$2:G$445,3,0)</f>
        <v>Intoxicación, asfixicia, daños vías resiratorias, muerte</v>
      </c>
      <c r="K74" s="15" t="s">
        <v>1202</v>
      </c>
      <c r="L74" s="14" t="str">
        <f>VLOOKUP(H74,PELIGROS!A$2:G$445,4,0)</f>
        <v>Inspecciones planeadas e inspecciones no planeadas, procedimientos de programas de seguridad y salud en el trabajo</v>
      </c>
      <c r="M74" s="14" t="str">
        <f>VLOOKUP(H74,PELIGROS!A$2:G$445,5,0)</f>
        <v>E.P.P. Colectivos, Tripoide</v>
      </c>
      <c r="N74" s="15">
        <v>2</v>
      </c>
      <c r="O74" s="16">
        <v>2</v>
      </c>
      <c r="P74" s="16">
        <v>60</v>
      </c>
      <c r="Q74" s="16">
        <f t="shared" si="2"/>
        <v>4</v>
      </c>
      <c r="R74" s="16">
        <f t="shared" si="3"/>
        <v>240</v>
      </c>
      <c r="S74" s="26" t="str">
        <f t="shared" si="4"/>
        <v>B-4</v>
      </c>
      <c r="T74" s="68" t="str">
        <f t="shared" si="0"/>
        <v>II</v>
      </c>
      <c r="U74" s="68" t="str">
        <f t="shared" si="1"/>
        <v>No Aceptable o Aceptable Con Control Especifico</v>
      </c>
      <c r="V74" s="100"/>
      <c r="W74" s="14" t="str">
        <f>VLOOKUP(H74,PELIGROS!A$2:G$445,6,0)</f>
        <v>Muerte</v>
      </c>
      <c r="X74" s="15"/>
      <c r="Y74" s="15"/>
      <c r="Z74" s="15"/>
      <c r="AA74" s="14"/>
      <c r="AB74" s="14" t="str">
        <f>VLOOKUP(H74,PELIGROS!A$2:G$445,7,0)</f>
        <v>Trabajo seguro en espacios confinados y manejo de medidores de gases, diligenciamiento de permisos de trabajos, uso y manejo adecuado de E.P.P.</v>
      </c>
      <c r="AC74" s="15" t="s">
        <v>1212</v>
      </c>
      <c r="AD74" s="120"/>
    </row>
    <row r="75" spans="1:30" ht="51">
      <c r="A75" s="138"/>
      <c r="B75" s="138"/>
      <c r="C75" s="120"/>
      <c r="D75" s="123"/>
      <c r="E75" s="126"/>
      <c r="F75" s="126"/>
      <c r="G75" s="14" t="str">
        <f>VLOOKUP(H75,PELIGROS!A$1:G$445,2,0)</f>
        <v>MATERIAL PARTICULADO</v>
      </c>
      <c r="H75" s="26" t="s">
        <v>269</v>
      </c>
      <c r="I75" s="26" t="s">
        <v>1285</v>
      </c>
      <c r="J75" s="14" t="str">
        <f>VLOOKUP(H75,PELIGROS!A$2:G$445,3,0)</f>
        <v>NEUMOCONIOSIS, BRONQUITIS, ASMA, SILICOSIS</v>
      </c>
      <c r="K75" s="15" t="s">
        <v>1202</v>
      </c>
      <c r="L75" s="14" t="str">
        <f>VLOOKUP(H75,PELIGROS!A$2:G$445,4,0)</f>
        <v>Inspecciones planeadas e inspecciones no planeadas, procedimientos de programas de seguridad y salud en el trabajo</v>
      </c>
      <c r="M75" s="14" t="str">
        <f>VLOOKUP(H75,PELIGROS!A$2:G$445,5,0)</f>
        <v>EPP MASCARILLAS Y FILTROS</v>
      </c>
      <c r="N75" s="15">
        <v>2</v>
      </c>
      <c r="O75" s="16">
        <v>2</v>
      </c>
      <c r="P75" s="16">
        <v>10</v>
      </c>
      <c r="Q75" s="16">
        <f t="shared" si="2"/>
        <v>4</v>
      </c>
      <c r="R75" s="16">
        <f t="shared" si="3"/>
        <v>40</v>
      </c>
      <c r="S75" s="26" t="str">
        <f t="shared" si="4"/>
        <v>B-4</v>
      </c>
      <c r="T75" s="68" t="str">
        <f t="shared" ref="T75:T118" si="5">IF(R75&lt;=20,"IV",IF(R75&lt;=120,"III",IF(R75&lt;=500,"II",IF(R75&lt;=4000,"I"))))</f>
        <v>III</v>
      </c>
      <c r="U75" s="68" t="str">
        <f t="shared" ref="U75:U118" si="6">IF(T75=0,"",IF(T75="IV","Aceptable",IF(T75="III","Mejorable",IF(T75="II","No Aceptable o Aceptable Con Control Especifico",IF(T75="I","No Aceptable","")))))</f>
        <v>Mejorable</v>
      </c>
      <c r="V75" s="100"/>
      <c r="W75" s="14" t="str">
        <f>VLOOKUP(H75,PELIGROS!A$2:G$445,6,0)</f>
        <v>NEUMOCONIOSIS</v>
      </c>
      <c r="X75" s="15"/>
      <c r="Y75" s="15"/>
      <c r="Z75" s="15"/>
      <c r="AA75" s="14"/>
      <c r="AB75" s="14" t="str">
        <f>VLOOKUP(H75,PELIGROS!A$2:G$445,7,0)</f>
        <v>USO Y MANEJO DE LOS EPP</v>
      </c>
      <c r="AC75" s="15" t="s">
        <v>1243</v>
      </c>
      <c r="AD75" s="120"/>
    </row>
    <row r="76" spans="1:30" ht="51.75" thickBot="1">
      <c r="A76" s="138"/>
      <c r="B76" s="138"/>
      <c r="C76" s="121"/>
      <c r="D76" s="124"/>
      <c r="E76" s="127"/>
      <c r="F76" s="127"/>
      <c r="G76" s="17" t="str">
        <f>VLOOKUP(H76,PELIGROS!A$1:G$445,2,0)</f>
        <v>SISMOS, INCENDIOS, INUNDACIONES, TERREMOTOS, VENDAVALES, DERRUMBE</v>
      </c>
      <c r="H76" s="27" t="s">
        <v>62</v>
      </c>
      <c r="I76" s="27" t="s">
        <v>1289</v>
      </c>
      <c r="J76" s="17" t="str">
        <f>VLOOKUP(H76,PELIGROS!A$2:G$445,3,0)</f>
        <v>SISMOS, INCENDIOS, INUNDACIONES, TERREMOTOS, VENDAVALES</v>
      </c>
      <c r="K76" s="18" t="s">
        <v>1223</v>
      </c>
      <c r="L76" s="17" t="str">
        <f>VLOOKUP(H76,PELIGROS!A$2:G$445,4,0)</f>
        <v>Inspecciones planeadas e inspecciones no planeadas, procedimientos de programas de seguridad y salud en el trabajo</v>
      </c>
      <c r="M76" s="17" t="str">
        <f>VLOOKUP(H76,PELIGROS!A$2:G$445,5,0)</f>
        <v>BRIGADAS DE EMERGENCIAS</v>
      </c>
      <c r="N76" s="18">
        <v>2</v>
      </c>
      <c r="O76" s="19">
        <v>1</v>
      </c>
      <c r="P76" s="19">
        <v>100</v>
      </c>
      <c r="Q76" s="19">
        <f t="shared" ref="Q76:Q118" si="7">N76*O76</f>
        <v>2</v>
      </c>
      <c r="R76" s="19">
        <f t="shared" ref="R76:R118" si="8">P76*Q76</f>
        <v>200</v>
      </c>
      <c r="S76" s="27" t="str">
        <f t="shared" ref="S76:S118" si="9">IF(Q76=40,"MA-40",IF(Q76=30,"MA-30",IF(Q76=20,"A-20",IF(Q76=10,"A-10",IF(Q76=24,"MA-24",IF(Q76=18,"A-18",IF(Q76=12,"A-12",IF(Q76=6,"M-6",IF(Q76=8,"M-8",IF(Q76=6,"M-6",IF(Q76=4,"B-4",IF(Q76=2,"B-2",))))))))))))</f>
        <v>B-2</v>
      </c>
      <c r="T76" s="69" t="str">
        <f t="shared" si="5"/>
        <v>II</v>
      </c>
      <c r="U76" s="69" t="str">
        <f t="shared" si="6"/>
        <v>No Aceptable o Aceptable Con Control Especifico</v>
      </c>
      <c r="V76" s="101"/>
      <c r="W76" s="17" t="str">
        <f>VLOOKUP(H76,PELIGROS!A$2:G$445,6,0)</f>
        <v>MUERTE</v>
      </c>
      <c r="X76" s="18"/>
      <c r="Y76" s="18"/>
      <c r="Z76" s="18"/>
      <c r="AA76" s="17"/>
      <c r="AB76" s="17" t="str">
        <f>VLOOKUP(H76,PELIGROS!A$2:G$445,7,0)</f>
        <v>ENTRENAMIENTO DE LA BRIGADA; DIVULGACIÓN DE PLAN DE EMERGENCIA</v>
      </c>
      <c r="AC76" s="18" t="s">
        <v>1215</v>
      </c>
      <c r="AD76" s="121"/>
    </row>
    <row r="77" spans="1:30" ht="51">
      <c r="A77" s="138"/>
      <c r="B77" s="138"/>
      <c r="C77" s="88" t="s">
        <v>1248</v>
      </c>
      <c r="D77" s="131" t="s">
        <v>1249</v>
      </c>
      <c r="E77" s="134" t="s">
        <v>1063</v>
      </c>
      <c r="F77" s="134" t="s">
        <v>1201</v>
      </c>
      <c r="G77" s="52" t="str">
        <f>VLOOKUP(H77,PELIGROS!A$1:G$445,2,0)</f>
        <v>Modeduras</v>
      </c>
      <c r="H77" s="53" t="s">
        <v>79</v>
      </c>
      <c r="I77" s="53" t="s">
        <v>1283</v>
      </c>
      <c r="J77" s="52" t="str">
        <f>VLOOKUP(H77,PELIGROS!A$2:G$445,3,0)</f>
        <v>Lesiones, tejidos, muerte, enfermedades infectocontagiosas</v>
      </c>
      <c r="K77" s="54" t="s">
        <v>1202</v>
      </c>
      <c r="L77" s="52" t="str">
        <f>VLOOKUP(H77,PELIGROS!A$2:G$445,4,0)</f>
        <v>N/A</v>
      </c>
      <c r="M77" s="52" t="str">
        <f>VLOOKUP(H77,PELIGROS!A$2:G$445,5,0)</f>
        <v>N/A</v>
      </c>
      <c r="N77" s="54">
        <v>2</v>
      </c>
      <c r="O77" s="55">
        <v>1</v>
      </c>
      <c r="P77" s="55">
        <v>25</v>
      </c>
      <c r="Q77" s="55">
        <f t="shared" si="7"/>
        <v>2</v>
      </c>
      <c r="R77" s="55">
        <f t="shared" si="8"/>
        <v>50</v>
      </c>
      <c r="S77" s="53" t="str">
        <f t="shared" si="9"/>
        <v>B-2</v>
      </c>
      <c r="T77" s="56" t="str">
        <f t="shared" si="5"/>
        <v>III</v>
      </c>
      <c r="U77" s="56" t="str">
        <f t="shared" si="6"/>
        <v>Mejorable</v>
      </c>
      <c r="V77" s="128">
        <v>1</v>
      </c>
      <c r="W77" s="52" t="str">
        <f>VLOOKUP(H77,PELIGROS!A$2:G$445,6,0)</f>
        <v>Posibles enfermedades</v>
      </c>
      <c r="X77" s="54"/>
      <c r="Y77" s="54"/>
      <c r="Z77" s="54"/>
      <c r="AA77" s="52"/>
      <c r="AB77" s="52" t="str">
        <f>VLOOKUP(H77,PELIGROS!A$2:G$445,7,0)</f>
        <v xml:space="preserve">Riesgo Biológico, Autocuidado y/o Uso y manejo adecuado de E.P.P.
</v>
      </c>
      <c r="AC77" s="54" t="s">
        <v>1237</v>
      </c>
      <c r="AD77" s="88" t="s">
        <v>1204</v>
      </c>
    </row>
    <row r="78" spans="1:30" ht="51">
      <c r="A78" s="138"/>
      <c r="B78" s="138"/>
      <c r="C78" s="89"/>
      <c r="D78" s="132"/>
      <c r="E78" s="135"/>
      <c r="F78" s="135"/>
      <c r="G78" s="57" t="str">
        <f>VLOOKUP(H78,PELIGROS!A$1:G$445,2,0)</f>
        <v>ENERGÍA TÉRMICA, CAMBIO DE TEMPERATURA DURANTE LOS RECORRIDOS</v>
      </c>
      <c r="H78" s="58" t="s">
        <v>174</v>
      </c>
      <c r="I78" s="58" t="s">
        <v>1284</v>
      </c>
      <c r="J78" s="57" t="str">
        <f>VLOOKUP(H78,PELIGROS!A$2:G$445,3,0)</f>
        <v xml:space="preserve"> HIPOTERMIA</v>
      </c>
      <c r="K78" s="59" t="s">
        <v>1202</v>
      </c>
      <c r="L78" s="57" t="str">
        <f>VLOOKUP(H78,PELIGROS!A$2:G$445,4,0)</f>
        <v>Inspecciones planeadas e inspecciones no planeadas, procedimientos de programas de seguridad y salud en el trabajo</v>
      </c>
      <c r="M78" s="57" t="str">
        <f>VLOOKUP(H78,PELIGROS!A$2:G$445,5,0)</f>
        <v>EPP OVEROLES TERMICOS</v>
      </c>
      <c r="N78" s="59">
        <v>2</v>
      </c>
      <c r="O78" s="60">
        <v>3</v>
      </c>
      <c r="P78" s="60">
        <v>10</v>
      </c>
      <c r="Q78" s="60">
        <f t="shared" si="7"/>
        <v>6</v>
      </c>
      <c r="R78" s="60">
        <f t="shared" si="8"/>
        <v>60</v>
      </c>
      <c r="S78" s="58" t="str">
        <f t="shared" si="9"/>
        <v>M-6</v>
      </c>
      <c r="T78" s="61" t="str">
        <f t="shared" si="5"/>
        <v>III</v>
      </c>
      <c r="U78" s="61" t="str">
        <f t="shared" si="6"/>
        <v>Mejorable</v>
      </c>
      <c r="V78" s="129"/>
      <c r="W78" s="57" t="str">
        <f>VLOOKUP(H78,PELIGROS!A$2:G$445,6,0)</f>
        <v xml:space="preserve"> HIPOTERMIA</v>
      </c>
      <c r="X78" s="59"/>
      <c r="Y78" s="59"/>
      <c r="Z78" s="59"/>
      <c r="AA78" s="57"/>
      <c r="AB78" s="57" t="str">
        <f>VLOOKUP(H78,PELIGROS!A$2:G$445,7,0)</f>
        <v>N/A</v>
      </c>
      <c r="AC78" s="59" t="s">
        <v>1206</v>
      </c>
      <c r="AD78" s="89"/>
    </row>
    <row r="79" spans="1:30" ht="51">
      <c r="A79" s="138"/>
      <c r="B79" s="138"/>
      <c r="C79" s="89"/>
      <c r="D79" s="132"/>
      <c r="E79" s="135"/>
      <c r="F79" s="135"/>
      <c r="G79" s="57" t="str">
        <f>VLOOKUP(H79,PELIGROS!A$1:G$445,2,0)</f>
        <v>MAQUINARIA O EQUIPO</v>
      </c>
      <c r="H79" s="58" t="s">
        <v>164</v>
      </c>
      <c r="I79" s="58" t="s">
        <v>1284</v>
      </c>
      <c r="J79" s="57" t="str">
        <f>VLOOKUP(H79,PELIGROS!A$2:G$445,3,0)</f>
        <v>SORDERA, ESTRÉS, HIPOACUSIA, CEFALA,IRRITABILIDAD</v>
      </c>
      <c r="K79" s="59" t="s">
        <v>1202</v>
      </c>
      <c r="L79" s="57" t="str">
        <f>VLOOKUP(H79,PELIGROS!A$2:G$445,4,0)</f>
        <v>Inspecciones planeadas e inspecciones no planeadas, procedimientos de programas de seguridad y salud en el trabajo</v>
      </c>
      <c r="M79" s="57" t="str">
        <f>VLOOKUP(H79,PELIGROS!A$2:G$445,5,0)</f>
        <v>PVE RUIDO</v>
      </c>
      <c r="N79" s="59">
        <v>2</v>
      </c>
      <c r="O79" s="60">
        <v>2</v>
      </c>
      <c r="P79" s="60">
        <v>10</v>
      </c>
      <c r="Q79" s="60">
        <f t="shared" si="7"/>
        <v>4</v>
      </c>
      <c r="R79" s="60">
        <f t="shared" si="8"/>
        <v>40</v>
      </c>
      <c r="S79" s="58" t="str">
        <f t="shared" si="9"/>
        <v>B-4</v>
      </c>
      <c r="T79" s="61" t="str">
        <f t="shared" si="5"/>
        <v>III</v>
      </c>
      <c r="U79" s="61" t="str">
        <f t="shared" si="6"/>
        <v>Mejorable</v>
      </c>
      <c r="V79" s="129"/>
      <c r="W79" s="57" t="str">
        <f>VLOOKUP(H79,PELIGROS!A$2:G$445,6,0)</f>
        <v>SORDERA</v>
      </c>
      <c r="X79" s="59"/>
      <c r="Y79" s="59"/>
      <c r="Z79" s="59"/>
      <c r="AA79" s="57"/>
      <c r="AB79" s="57" t="str">
        <f>VLOOKUP(H79,PELIGROS!A$2:G$445,7,0)</f>
        <v>USO DE EPP</v>
      </c>
      <c r="AC79" s="59" t="s">
        <v>1238</v>
      </c>
      <c r="AD79" s="89"/>
    </row>
    <row r="80" spans="1:30" ht="51">
      <c r="A80" s="138"/>
      <c r="B80" s="138"/>
      <c r="C80" s="89"/>
      <c r="D80" s="132"/>
      <c r="E80" s="135"/>
      <c r="F80" s="135"/>
      <c r="G80" s="57" t="str">
        <f>VLOOKUP(H80,PELIGROS!A$1:G$445,2,0)</f>
        <v>INFRAROJA, ULTRAVIOLETA, VISIBLE, RADIOFRECUENCIA, MICROONDAS, LASER</v>
      </c>
      <c r="H80" s="58" t="s">
        <v>67</v>
      </c>
      <c r="I80" s="58" t="s">
        <v>1284</v>
      </c>
      <c r="J80" s="57" t="str">
        <f>VLOOKUP(H80,PELIGROS!A$2:G$445,3,0)</f>
        <v>CÁNCER, LESIONES DÉRMICAS Y OCULARES</v>
      </c>
      <c r="K80" s="59" t="s">
        <v>1202</v>
      </c>
      <c r="L80" s="57" t="str">
        <f>VLOOKUP(H80,PELIGROS!A$2:G$445,4,0)</f>
        <v>Inspecciones planeadas e inspecciones no planeadas, procedimientos de programas de seguridad y salud en el trabajo</v>
      </c>
      <c r="M80" s="57" t="str">
        <f>VLOOKUP(H80,PELIGROS!A$2:G$445,5,0)</f>
        <v>PROGRAMA BLOQUEADOR SOLAR</v>
      </c>
      <c r="N80" s="59">
        <v>2</v>
      </c>
      <c r="O80" s="60">
        <v>3</v>
      </c>
      <c r="P80" s="60">
        <v>10</v>
      </c>
      <c r="Q80" s="60">
        <f t="shared" si="7"/>
        <v>6</v>
      </c>
      <c r="R80" s="60">
        <f t="shared" si="8"/>
        <v>60</v>
      </c>
      <c r="S80" s="58" t="str">
        <f t="shared" si="9"/>
        <v>M-6</v>
      </c>
      <c r="T80" s="61" t="str">
        <f t="shared" si="5"/>
        <v>III</v>
      </c>
      <c r="U80" s="61" t="str">
        <f t="shared" si="6"/>
        <v>Mejorable</v>
      </c>
      <c r="V80" s="129"/>
      <c r="W80" s="57" t="str">
        <f>VLOOKUP(H80,PELIGROS!A$2:G$445,6,0)</f>
        <v>CÁNCER</v>
      </c>
      <c r="X80" s="59"/>
      <c r="Y80" s="59"/>
      <c r="Z80" s="59"/>
      <c r="AA80" s="57"/>
      <c r="AB80" s="57" t="str">
        <f>VLOOKUP(H80,PELIGROS!A$2:G$445,7,0)</f>
        <v>N/A</v>
      </c>
      <c r="AC80" s="59" t="s">
        <v>1239</v>
      </c>
      <c r="AD80" s="89"/>
    </row>
    <row r="81" spans="1:30" ht="51">
      <c r="A81" s="138"/>
      <c r="B81" s="138"/>
      <c r="C81" s="89"/>
      <c r="D81" s="132"/>
      <c r="E81" s="135"/>
      <c r="F81" s="135"/>
      <c r="G81" s="57" t="str">
        <f>VLOOKUP(H81,PELIGROS!A$1:G$445,2,0)</f>
        <v>AUSENCIA O EXCESO DE LUZ EN UN AMBIENTE</v>
      </c>
      <c r="H81" s="58" t="s">
        <v>155</v>
      </c>
      <c r="I81" s="58" t="s">
        <v>1284</v>
      </c>
      <c r="J81" s="57" t="str">
        <f>VLOOKUP(H81,PELIGROS!A$2:G$445,3,0)</f>
        <v>DISMINUCIÓN AGUDEZA VISUAL, CANSANCIO VISUAL</v>
      </c>
      <c r="K81" s="59" t="s">
        <v>1202</v>
      </c>
      <c r="L81" s="57" t="str">
        <f>VLOOKUP(H81,PELIGROS!A$2:G$445,4,0)</f>
        <v>Inspecciones planeadas e inspecciones no planeadas, procedimientos de programas de seguridad y salud en el trabajo</v>
      </c>
      <c r="M81" s="57" t="str">
        <f>VLOOKUP(H81,PELIGROS!A$2:G$445,5,0)</f>
        <v>N/A</v>
      </c>
      <c r="N81" s="59">
        <v>2</v>
      </c>
      <c r="O81" s="60">
        <v>2</v>
      </c>
      <c r="P81" s="60">
        <v>25</v>
      </c>
      <c r="Q81" s="60">
        <f t="shared" si="7"/>
        <v>4</v>
      </c>
      <c r="R81" s="60">
        <f t="shared" si="8"/>
        <v>100</v>
      </c>
      <c r="S81" s="58" t="str">
        <f t="shared" si="9"/>
        <v>B-4</v>
      </c>
      <c r="T81" s="61" t="str">
        <f t="shared" si="5"/>
        <v>III</v>
      </c>
      <c r="U81" s="61" t="str">
        <f t="shared" si="6"/>
        <v>Mejorable</v>
      </c>
      <c r="V81" s="129"/>
      <c r="W81" s="57" t="str">
        <f>VLOOKUP(H81,PELIGROS!A$2:G$445,6,0)</f>
        <v>DISMINUCIÓN AGUDEZA VISUAL</v>
      </c>
      <c r="X81" s="59"/>
      <c r="Y81" s="59"/>
      <c r="Z81" s="59"/>
      <c r="AA81" s="57"/>
      <c r="AB81" s="57" t="str">
        <f>VLOOKUP(H81,PELIGROS!A$2:G$445,7,0)</f>
        <v>N/A</v>
      </c>
      <c r="AC81" s="59" t="s">
        <v>32</v>
      </c>
      <c r="AD81" s="89"/>
    </row>
    <row r="82" spans="1:30" ht="25.5">
      <c r="A82" s="138"/>
      <c r="B82" s="138"/>
      <c r="C82" s="89"/>
      <c r="D82" s="132"/>
      <c r="E82" s="135"/>
      <c r="F82" s="135"/>
      <c r="G82" s="57" t="str">
        <f>VLOOKUP(H82,PELIGROS!A$1:G$445,2,0)</f>
        <v>CONCENTRACIÓN EN ACTIVIDADES DE ALTO DESEMPEÑO MENTAL</v>
      </c>
      <c r="H82" s="58" t="s">
        <v>72</v>
      </c>
      <c r="I82" s="58" t="s">
        <v>1286</v>
      </c>
      <c r="J82" s="57" t="str">
        <f>VLOOKUP(H82,PELIGROS!A$2:G$445,3,0)</f>
        <v>ESTRÉS, CEFALEA, IRRITABILIDAD</v>
      </c>
      <c r="K82" s="59" t="s">
        <v>1202</v>
      </c>
      <c r="L82" s="57" t="str">
        <f>VLOOKUP(H82,PELIGROS!A$2:G$445,4,0)</f>
        <v>N/A</v>
      </c>
      <c r="M82" s="57" t="str">
        <f>VLOOKUP(H82,PELIGROS!A$2:G$445,5,0)</f>
        <v>PVE PSICOSOCIAL</v>
      </c>
      <c r="N82" s="59">
        <v>2</v>
      </c>
      <c r="O82" s="60">
        <v>2</v>
      </c>
      <c r="P82" s="60">
        <v>10</v>
      </c>
      <c r="Q82" s="60">
        <f t="shared" si="7"/>
        <v>4</v>
      </c>
      <c r="R82" s="60">
        <f t="shared" si="8"/>
        <v>40</v>
      </c>
      <c r="S82" s="58" t="str">
        <f t="shared" si="9"/>
        <v>B-4</v>
      </c>
      <c r="T82" s="61" t="str">
        <f t="shared" si="5"/>
        <v>III</v>
      </c>
      <c r="U82" s="61" t="str">
        <f t="shared" si="6"/>
        <v>Mejorable</v>
      </c>
      <c r="V82" s="129"/>
      <c r="W82" s="57" t="str">
        <f>VLOOKUP(H82,PELIGROS!A$2:G$445,6,0)</f>
        <v>ESTRÉS</v>
      </c>
      <c r="X82" s="59"/>
      <c r="Y82" s="59"/>
      <c r="Z82" s="59"/>
      <c r="AA82" s="57"/>
      <c r="AB82" s="57" t="str">
        <f>VLOOKUP(H82,PELIGROS!A$2:G$445,7,0)</f>
        <v>N/A</v>
      </c>
      <c r="AC82" s="129" t="s">
        <v>1208</v>
      </c>
      <c r="AD82" s="89"/>
    </row>
    <row r="83" spans="1:30" ht="15">
      <c r="A83" s="138"/>
      <c r="B83" s="138"/>
      <c r="C83" s="89"/>
      <c r="D83" s="132"/>
      <c r="E83" s="135"/>
      <c r="F83" s="135"/>
      <c r="G83" s="57" t="str">
        <f>VLOOKUP(H83,PELIGROS!A$1:G$445,2,0)</f>
        <v>NATURALEZA DE LA TAREA</v>
      </c>
      <c r="H83" s="58" t="s">
        <v>76</v>
      </c>
      <c r="I83" s="58" t="s">
        <v>1286</v>
      </c>
      <c r="J83" s="57" t="str">
        <f>VLOOKUP(H83,PELIGROS!A$2:G$445,3,0)</f>
        <v>ESTRÉS,  TRANSTORNOS DEL SUEÑO</v>
      </c>
      <c r="K83" s="59" t="s">
        <v>1202</v>
      </c>
      <c r="L83" s="57" t="str">
        <f>VLOOKUP(H83,PELIGROS!A$2:G$445,4,0)</f>
        <v>N/A</v>
      </c>
      <c r="M83" s="57" t="str">
        <f>VLOOKUP(H83,PELIGROS!A$2:G$445,5,0)</f>
        <v>PVE PSICOSOCIAL</v>
      </c>
      <c r="N83" s="59">
        <v>2</v>
      </c>
      <c r="O83" s="60">
        <v>2</v>
      </c>
      <c r="P83" s="60">
        <v>10</v>
      </c>
      <c r="Q83" s="60">
        <f t="shared" si="7"/>
        <v>4</v>
      </c>
      <c r="R83" s="60">
        <f t="shared" si="8"/>
        <v>40</v>
      </c>
      <c r="S83" s="58" t="str">
        <f t="shared" si="9"/>
        <v>B-4</v>
      </c>
      <c r="T83" s="61" t="str">
        <f t="shared" si="5"/>
        <v>III</v>
      </c>
      <c r="U83" s="61" t="str">
        <f t="shared" si="6"/>
        <v>Mejorable</v>
      </c>
      <c r="V83" s="129"/>
      <c r="W83" s="57" t="str">
        <f>VLOOKUP(H83,PELIGROS!A$2:G$445,6,0)</f>
        <v>ESTRÉS</v>
      </c>
      <c r="X83" s="59"/>
      <c r="Y83" s="59"/>
      <c r="Z83" s="59"/>
      <c r="AA83" s="57"/>
      <c r="AB83" s="57" t="str">
        <f>VLOOKUP(H83,PELIGROS!A$2:G$445,7,0)</f>
        <v>N/A</v>
      </c>
      <c r="AC83" s="129"/>
      <c r="AD83" s="89"/>
    </row>
    <row r="84" spans="1:30" ht="51">
      <c r="A84" s="138"/>
      <c r="B84" s="138"/>
      <c r="C84" s="89"/>
      <c r="D84" s="132"/>
      <c r="E84" s="135"/>
      <c r="F84" s="135"/>
      <c r="G84" s="57" t="str">
        <f>VLOOKUP(H84,PELIGROS!A$1:G$445,2,0)</f>
        <v>Forzadas, Prolongadas</v>
      </c>
      <c r="H84" s="58" t="s">
        <v>40</v>
      </c>
      <c r="I84" s="58" t="s">
        <v>1287</v>
      </c>
      <c r="J84" s="57" t="str">
        <f>VLOOKUP(H84,PELIGROS!A$2:G$445,3,0)</f>
        <v xml:space="preserve">Lesiones osteomusculares, lesiones osteoarticulares
</v>
      </c>
      <c r="K84" s="59" t="s">
        <v>1202</v>
      </c>
      <c r="L84" s="57" t="str">
        <f>VLOOKUP(H84,PELIGROS!A$2:G$445,4,0)</f>
        <v>Inspecciones planeadas e inspecciones no planeadas, procedimientos de programas de seguridad y salud en el trabajo</v>
      </c>
      <c r="M84" s="57" t="str">
        <f>VLOOKUP(H84,PELIGROS!A$2:G$445,5,0)</f>
        <v>PVE Biomecánico, programa pausas activas, exámenes periódicos, recomendaciones, control de posturas</v>
      </c>
      <c r="N84" s="59">
        <v>2</v>
      </c>
      <c r="O84" s="60">
        <v>1</v>
      </c>
      <c r="P84" s="60">
        <v>10</v>
      </c>
      <c r="Q84" s="60">
        <f t="shared" si="7"/>
        <v>2</v>
      </c>
      <c r="R84" s="60">
        <f t="shared" si="8"/>
        <v>20</v>
      </c>
      <c r="S84" s="58" t="str">
        <f t="shared" si="9"/>
        <v>B-2</v>
      </c>
      <c r="T84" s="61" t="str">
        <f t="shared" si="5"/>
        <v>IV</v>
      </c>
      <c r="U84" s="61" t="str">
        <f t="shared" si="6"/>
        <v>Aceptable</v>
      </c>
      <c r="V84" s="129"/>
      <c r="W84" s="57" t="str">
        <f>VLOOKUP(H84,PELIGROS!A$2:G$445,6,0)</f>
        <v>Enfermedades Osteomusculares</v>
      </c>
      <c r="X84" s="59"/>
      <c r="Y84" s="59"/>
      <c r="Z84" s="59"/>
      <c r="AA84" s="57"/>
      <c r="AB84" s="57" t="str">
        <f>VLOOKUP(H84,PELIGROS!A$2:G$445,7,0)</f>
        <v>Prevención en lesiones osteomusculares, líderes de pausas activas</v>
      </c>
      <c r="AC84" s="129" t="s">
        <v>1210</v>
      </c>
      <c r="AD84" s="89"/>
    </row>
    <row r="85" spans="1:30" ht="51">
      <c r="A85" s="138"/>
      <c r="B85" s="138"/>
      <c r="C85" s="89"/>
      <c r="D85" s="132"/>
      <c r="E85" s="135"/>
      <c r="F85" s="135"/>
      <c r="G85" s="57" t="str">
        <f>VLOOKUP(H85,PELIGROS!A$1:G$445,2,0)</f>
        <v>Carga de un peso mayor al recomendado</v>
      </c>
      <c r="H85" s="58" t="s">
        <v>486</v>
      </c>
      <c r="I85" s="58" t="s">
        <v>1287</v>
      </c>
      <c r="J85" s="57" t="str">
        <f>VLOOKUP(H85,PELIGROS!A$2:G$445,3,0)</f>
        <v>Lesiones osteomusculares, lesiones osteoarticulares</v>
      </c>
      <c r="K85" s="59" t="s">
        <v>1202</v>
      </c>
      <c r="L85" s="57" t="str">
        <f>VLOOKUP(H85,PELIGROS!A$2:G$445,4,0)</f>
        <v>Inspecciones planeadas e inspecciones no planeadas, procedimientos de programas de seguridad y salud en el trabajo</v>
      </c>
      <c r="M85" s="57" t="str">
        <f>VLOOKUP(H85,PELIGROS!A$2:G$445,5,0)</f>
        <v>PVE Biomecánico, programa pausas activas, exámenes periódicos, recomendaciones, control de posturas</v>
      </c>
      <c r="N85" s="59">
        <v>2</v>
      </c>
      <c r="O85" s="60">
        <v>2</v>
      </c>
      <c r="P85" s="60">
        <v>25</v>
      </c>
      <c r="Q85" s="60">
        <f t="shared" si="7"/>
        <v>4</v>
      </c>
      <c r="R85" s="60">
        <f t="shared" si="8"/>
        <v>100</v>
      </c>
      <c r="S85" s="58" t="str">
        <f t="shared" si="9"/>
        <v>B-4</v>
      </c>
      <c r="T85" s="61" t="str">
        <f t="shared" si="5"/>
        <v>III</v>
      </c>
      <c r="U85" s="61" t="str">
        <f t="shared" si="6"/>
        <v>Mejorable</v>
      </c>
      <c r="V85" s="129"/>
      <c r="W85" s="57" t="str">
        <f>VLOOKUP(H85,PELIGROS!A$2:G$445,6,0)</f>
        <v>Enfermedades del sistema osteomuscular</v>
      </c>
      <c r="X85" s="59"/>
      <c r="Y85" s="59"/>
      <c r="Z85" s="59"/>
      <c r="AA85" s="57"/>
      <c r="AB85" s="57" t="str">
        <f>VLOOKUP(H85,PELIGROS!A$2:G$445,7,0)</f>
        <v>Prevención en lesiones osteomusculares, Líderes en pausas activas</v>
      </c>
      <c r="AC85" s="129"/>
      <c r="AD85" s="89"/>
    </row>
    <row r="86" spans="1:30" ht="63.75">
      <c r="A86" s="138"/>
      <c r="B86" s="138"/>
      <c r="C86" s="89"/>
      <c r="D86" s="132"/>
      <c r="E86" s="135"/>
      <c r="F86" s="135"/>
      <c r="G86" s="57" t="str">
        <f>VLOOKUP(H86,PELIGROS!A$1:G$445,2,0)</f>
        <v xml:space="preserve">MALA DISTRIBUCIÓN DE PRODUCTOS </v>
      </c>
      <c r="H86" s="58" t="s">
        <v>244</v>
      </c>
      <c r="I86" s="58" t="s">
        <v>1285</v>
      </c>
      <c r="J86" s="57" t="str">
        <f>VLOOKUP(H86,PELIGROS!A$2:G$445,3,0)</f>
        <v xml:space="preserve">INCENDIO, EXPLOSIÓN, QUEMADURAS, LESIONES DÉRMICAS, LESIONES EN VÍAS RESPIRATORIAS,INTOXICACIÓN,  NÁUSEAS, VÓMITOS, IRRITACIÓN CONJUNTIVA </v>
      </c>
      <c r="K86" s="59" t="s">
        <v>1240</v>
      </c>
      <c r="L86" s="57" t="str">
        <f>VLOOKUP(H86,PELIGROS!A$2:G$445,4,0)</f>
        <v>Inspecciones planeadas e inspecciones no planeadas, procedimientos de programas de seguridad y salud en el trabajo</v>
      </c>
      <c r="M86" s="57" t="str">
        <f>VLOOKUP(H86,PELIGROS!A$2:G$445,5,0)</f>
        <v xml:space="preserve">NO OBSERVADO </v>
      </c>
      <c r="N86" s="59">
        <v>2</v>
      </c>
      <c r="O86" s="60">
        <v>2</v>
      </c>
      <c r="P86" s="60">
        <v>25</v>
      </c>
      <c r="Q86" s="60">
        <f t="shared" si="7"/>
        <v>4</v>
      </c>
      <c r="R86" s="60">
        <f t="shared" si="8"/>
        <v>100</v>
      </c>
      <c r="S86" s="58" t="str">
        <f t="shared" si="9"/>
        <v>B-4</v>
      </c>
      <c r="T86" s="61" t="str">
        <f t="shared" si="5"/>
        <v>III</v>
      </c>
      <c r="U86" s="61" t="str">
        <f t="shared" si="6"/>
        <v>Mejorable</v>
      </c>
      <c r="V86" s="129"/>
      <c r="W86" s="57" t="str">
        <f>VLOOKUP(H86,PELIGROS!A$2:G$445,6,0)</f>
        <v>EXPLOSIÓN</v>
      </c>
      <c r="X86" s="59"/>
      <c r="Y86" s="59"/>
      <c r="Z86" s="59"/>
      <c r="AA86" s="57"/>
      <c r="AB86" s="57" t="str">
        <f>VLOOKUP(H86,PELIGROS!A$2:G$445,7,0)</f>
        <v>USO Y MANEJO ADECUADO DE E.P.P.; PROTOCOLO DE MANEJO DE PRODUCTOS QUÍMICOS; MANEJO DE KIT DE DERRAMES POR PRODUCTOS QUÍMICOS</v>
      </c>
      <c r="AC86" s="59" t="s">
        <v>32</v>
      </c>
      <c r="AD86" s="89"/>
    </row>
    <row r="87" spans="1:30" ht="51">
      <c r="A87" s="138"/>
      <c r="B87" s="138"/>
      <c r="C87" s="89"/>
      <c r="D87" s="132"/>
      <c r="E87" s="135"/>
      <c r="F87" s="135"/>
      <c r="G87" s="57" t="str">
        <f>VLOOKUP(H87,PELIGROS!A$1:G$445,2,0)</f>
        <v xml:space="preserve">HUMOS </v>
      </c>
      <c r="H87" s="58" t="s">
        <v>258</v>
      </c>
      <c r="I87" s="58" t="s">
        <v>1285</v>
      </c>
      <c r="J87" s="57" t="str">
        <f>VLOOKUP(H87,PELIGROS!A$2:G$445,3,0)</f>
        <v xml:space="preserve">ASMA,GRIPA, NEUMOCONIOSIS, CÁNCER </v>
      </c>
      <c r="K87" s="59" t="s">
        <v>1202</v>
      </c>
      <c r="L87" s="57" t="str">
        <f>VLOOKUP(H87,PELIGROS!A$2:G$445,4,0)</f>
        <v>Inspecciones planeadas e inspecciones no planeadas, procedimientos de programas de seguridad y salud en el trabajo</v>
      </c>
      <c r="M87" s="57" t="str">
        <f>VLOOKUP(H87,PELIGROS!A$2:G$445,5,0)</f>
        <v xml:space="preserve">EPP TAPABOCAS, CARETAS CON FILTROS </v>
      </c>
      <c r="N87" s="59">
        <v>2</v>
      </c>
      <c r="O87" s="60">
        <v>1</v>
      </c>
      <c r="P87" s="60">
        <v>25</v>
      </c>
      <c r="Q87" s="60">
        <f t="shared" si="7"/>
        <v>2</v>
      </c>
      <c r="R87" s="60">
        <f t="shared" si="8"/>
        <v>50</v>
      </c>
      <c r="S87" s="58" t="str">
        <f t="shared" si="9"/>
        <v>B-2</v>
      </c>
      <c r="T87" s="61" t="str">
        <f t="shared" si="5"/>
        <v>III</v>
      </c>
      <c r="U87" s="61" t="str">
        <f t="shared" si="6"/>
        <v>Mejorable</v>
      </c>
      <c r="V87" s="129"/>
      <c r="W87" s="57" t="str">
        <f>VLOOKUP(H87,PELIGROS!A$2:G$445,6,0)</f>
        <v>NEUMOCONIOSIS</v>
      </c>
      <c r="X87" s="59"/>
      <c r="Y87" s="59"/>
      <c r="Z87" s="59"/>
      <c r="AA87" s="57"/>
      <c r="AB87" s="57" t="str">
        <f>VLOOKUP(H87,PELIGROS!A$2:G$445,7,0)</f>
        <v>USO Y MANEJO ADECUADO DE E.P.P.</v>
      </c>
      <c r="AC87" s="129" t="s">
        <v>1241</v>
      </c>
      <c r="AD87" s="89"/>
    </row>
    <row r="88" spans="1:30" ht="51">
      <c r="A88" s="138"/>
      <c r="B88" s="138"/>
      <c r="C88" s="89"/>
      <c r="D88" s="132"/>
      <c r="E88" s="135"/>
      <c r="F88" s="135"/>
      <c r="G88" s="57" t="str">
        <f>VLOOKUP(H88,PELIGROS!A$1:G$445,2,0)</f>
        <v>LÍQUIDOS</v>
      </c>
      <c r="H88" s="58" t="s">
        <v>263</v>
      </c>
      <c r="I88" s="58" t="s">
        <v>1285</v>
      </c>
      <c r="J88" s="57" t="str">
        <f>VLOOKUP(H88,PELIGROS!A$2:G$445,3,0)</f>
        <v xml:space="preserve">  QUEMADURAS, IRRITACIONES, LESIONES PIEL, LESIONES OCULARES, IRRITACIÓN DE LAS MUCOSAS</v>
      </c>
      <c r="K88" s="59" t="s">
        <v>1202</v>
      </c>
      <c r="L88" s="57" t="str">
        <f>VLOOKUP(H88,PELIGROS!A$2:G$445,4,0)</f>
        <v>Inspecciones planeadas e inspecciones no planeadas, procedimientos de programas de seguridad y salud en el trabajo</v>
      </c>
      <c r="M88" s="57" t="str">
        <f>VLOOKUP(H88,PELIGROS!A$2:G$445,5,0)</f>
        <v>EPP TAPABOCAS, CARETAS CON FILTROS, GUANTES</v>
      </c>
      <c r="N88" s="59">
        <v>2</v>
      </c>
      <c r="O88" s="60">
        <v>2</v>
      </c>
      <c r="P88" s="60">
        <v>60</v>
      </c>
      <c r="Q88" s="60">
        <f t="shared" si="7"/>
        <v>4</v>
      </c>
      <c r="R88" s="60">
        <f t="shared" si="8"/>
        <v>240</v>
      </c>
      <c r="S88" s="58" t="str">
        <f t="shared" si="9"/>
        <v>B-4</v>
      </c>
      <c r="T88" s="61" t="str">
        <f t="shared" si="5"/>
        <v>II</v>
      </c>
      <c r="U88" s="61" t="str">
        <f t="shared" si="6"/>
        <v>No Aceptable o Aceptable Con Control Especifico</v>
      </c>
      <c r="V88" s="129"/>
      <c r="W88" s="57" t="str">
        <f>VLOOKUP(H88,PELIGROS!A$2:G$445,6,0)</f>
        <v>LESIONES IRREVERSIBLES VÍAS RESPIRATORIAS</v>
      </c>
      <c r="X88" s="59"/>
      <c r="Y88" s="59"/>
      <c r="Z88" s="59"/>
      <c r="AA88" s="57"/>
      <c r="AB88" s="57" t="str">
        <f>VLOOKUP(H88,PELIGROS!A$2:G$445,7,0)</f>
        <v>USO Y MANEJO ADECUADO DE E.P.P.; MANEJO DE PRODUCTOS QUÍMICOS LÍQUIDOS</v>
      </c>
      <c r="AC88" s="129"/>
      <c r="AD88" s="89"/>
    </row>
    <row r="89" spans="1:30" ht="51">
      <c r="A89" s="138"/>
      <c r="B89" s="138"/>
      <c r="C89" s="89"/>
      <c r="D89" s="132"/>
      <c r="E89" s="135"/>
      <c r="F89" s="135"/>
      <c r="G89" s="57" t="str">
        <f>VLOOKUP(H89,PELIGROS!A$1:G$445,2,0)</f>
        <v>Inadecuadas conexiones eléctricas-saturación en tomas de energía</v>
      </c>
      <c r="H89" s="58" t="s">
        <v>566</v>
      </c>
      <c r="I89" s="58" t="s">
        <v>1288</v>
      </c>
      <c r="J89" s="57" t="str">
        <f>VLOOKUP(H89,PELIGROS!A$2:G$445,3,0)</f>
        <v>Quemaduras, electrocución, muerte</v>
      </c>
      <c r="K89" s="59" t="s">
        <v>1202</v>
      </c>
      <c r="L89" s="57" t="str">
        <f>VLOOKUP(H89,PELIGROS!A$2:G$445,4,0)</f>
        <v>Inspecciones planeadas e inspecciones no planeadas, procedimientos de programas de seguridad y salud en el trabajo</v>
      </c>
      <c r="M89" s="57" t="str">
        <f>VLOOKUP(H89,PELIGROS!A$2:G$445,5,0)</f>
        <v>E.P.P. Bota dieléctrica, Casco dieléctrico</v>
      </c>
      <c r="N89" s="59">
        <v>2</v>
      </c>
      <c r="O89" s="60">
        <v>3</v>
      </c>
      <c r="P89" s="60">
        <v>25</v>
      </c>
      <c r="Q89" s="60">
        <f t="shared" si="7"/>
        <v>6</v>
      </c>
      <c r="R89" s="60">
        <f t="shared" si="8"/>
        <v>150</v>
      </c>
      <c r="S89" s="58" t="str">
        <f t="shared" si="9"/>
        <v>M-6</v>
      </c>
      <c r="T89" s="61" t="str">
        <f t="shared" si="5"/>
        <v>II</v>
      </c>
      <c r="U89" s="61" t="str">
        <f t="shared" si="6"/>
        <v>No Aceptable o Aceptable Con Control Especifico</v>
      </c>
      <c r="V89" s="129"/>
      <c r="W89" s="57" t="str">
        <f>VLOOKUP(H89,PELIGROS!A$2:G$445,6,0)</f>
        <v>Muerte</v>
      </c>
      <c r="X89" s="59"/>
      <c r="Y89" s="59"/>
      <c r="Z89" s="59"/>
      <c r="AA89" s="57"/>
      <c r="AB89" s="57" t="str">
        <f>VLOOKUP(H89,PELIGROS!A$2:G$445,7,0)</f>
        <v>Uso y manejo adecuado de E.P.P., actos y condiciones inseguras</v>
      </c>
      <c r="AC89" s="59" t="s">
        <v>1242</v>
      </c>
      <c r="AD89" s="89"/>
    </row>
    <row r="90" spans="1:30" ht="38.25">
      <c r="A90" s="138"/>
      <c r="B90" s="138"/>
      <c r="C90" s="89"/>
      <c r="D90" s="132"/>
      <c r="E90" s="135"/>
      <c r="F90" s="135"/>
      <c r="G90" s="57" t="str">
        <f>VLOOKUP(H90,PELIGROS!A$1:G$445,2,0)</f>
        <v>Superficies de trabajo irregulares o deslizantes</v>
      </c>
      <c r="H90" s="58" t="s">
        <v>597</v>
      </c>
      <c r="I90" s="58" t="s">
        <v>1288</v>
      </c>
      <c r="J90" s="57" t="str">
        <f>VLOOKUP(H90,PELIGROS!A$2:G$445,3,0)</f>
        <v>Caidas del mismo nivel, fracturas, golpe con objetos, caídas de objetos, obstrucción de rutas de evacuación</v>
      </c>
      <c r="K90" s="59" t="s">
        <v>1202</v>
      </c>
      <c r="L90" s="57" t="str">
        <f>VLOOKUP(H90,PELIGROS!A$2:G$445,4,0)</f>
        <v>N/A</v>
      </c>
      <c r="M90" s="57" t="str">
        <f>VLOOKUP(H90,PELIGROS!A$2:G$445,5,0)</f>
        <v>N/A</v>
      </c>
      <c r="N90" s="59">
        <v>2</v>
      </c>
      <c r="O90" s="60">
        <v>2</v>
      </c>
      <c r="P90" s="60">
        <v>25</v>
      </c>
      <c r="Q90" s="60">
        <f t="shared" si="7"/>
        <v>4</v>
      </c>
      <c r="R90" s="60">
        <f t="shared" si="8"/>
        <v>100</v>
      </c>
      <c r="S90" s="58" t="str">
        <f t="shared" si="9"/>
        <v>B-4</v>
      </c>
      <c r="T90" s="61" t="str">
        <f t="shared" si="5"/>
        <v>III</v>
      </c>
      <c r="U90" s="61" t="str">
        <f t="shared" si="6"/>
        <v>Mejorable</v>
      </c>
      <c r="V90" s="129"/>
      <c r="W90" s="57" t="str">
        <f>VLOOKUP(H90,PELIGROS!A$2:G$445,6,0)</f>
        <v>Caídas de distinto nivel</v>
      </c>
      <c r="X90" s="59"/>
      <c r="Y90" s="59"/>
      <c r="Z90" s="59"/>
      <c r="AA90" s="57"/>
      <c r="AB90" s="57" t="str">
        <f>VLOOKUP(H90,PELIGROS!A$2:G$445,7,0)</f>
        <v>Pautas Básicas en orden y aseo en el lugar de trabajo, actos y condiciones inseguras</v>
      </c>
      <c r="AC90" s="59" t="s">
        <v>32</v>
      </c>
      <c r="AD90" s="89"/>
    </row>
    <row r="91" spans="1:30" ht="63.75">
      <c r="A91" s="138"/>
      <c r="B91" s="138"/>
      <c r="C91" s="89"/>
      <c r="D91" s="132"/>
      <c r="E91" s="135"/>
      <c r="F91" s="135"/>
      <c r="G91" s="57" t="str">
        <f>VLOOKUP(H91,PELIGROS!A$1:G$445,2,0)</f>
        <v>Herramientas Manuales</v>
      </c>
      <c r="H91" s="58" t="s">
        <v>606</v>
      </c>
      <c r="I91" s="58" t="s">
        <v>1288</v>
      </c>
      <c r="J91" s="57" t="str">
        <f>VLOOKUP(H91,PELIGROS!A$2:G$445,3,0)</f>
        <v>Quemaduras, contusiones y lesiones</v>
      </c>
      <c r="K91" s="59" t="s">
        <v>1202</v>
      </c>
      <c r="L91" s="57" t="str">
        <f>VLOOKUP(H91,PELIGROS!A$2:G$445,4,0)</f>
        <v>Inspecciones planeadas e inspecciones no planeadas, procedimientos de programas de seguridad y salud en el trabajo</v>
      </c>
      <c r="M91" s="57" t="str">
        <f>VLOOKUP(H91,PELIGROS!A$2:G$445,5,0)</f>
        <v>E.P.P.</v>
      </c>
      <c r="N91" s="59">
        <v>2</v>
      </c>
      <c r="O91" s="60">
        <v>3</v>
      </c>
      <c r="P91" s="60">
        <v>25</v>
      </c>
      <c r="Q91" s="60">
        <f t="shared" si="7"/>
        <v>6</v>
      </c>
      <c r="R91" s="60">
        <f t="shared" si="8"/>
        <v>150</v>
      </c>
      <c r="S91" s="58" t="str">
        <f t="shared" si="9"/>
        <v>M-6</v>
      </c>
      <c r="T91" s="61" t="str">
        <f t="shared" si="5"/>
        <v>II</v>
      </c>
      <c r="U91" s="61" t="str">
        <f t="shared" si="6"/>
        <v>No Aceptable o Aceptable Con Control Especifico</v>
      </c>
      <c r="V91" s="129"/>
      <c r="W91" s="57" t="str">
        <f>VLOOKUP(H91,PELIGROS!A$2:G$445,6,0)</f>
        <v>Amputación</v>
      </c>
      <c r="X91" s="59"/>
      <c r="Y91" s="59"/>
      <c r="Z91" s="59"/>
      <c r="AA91" s="57"/>
      <c r="AB91" s="57" t="str">
        <f>VLOOKUP(H91,PELIGROS!A$2:G$445,7,0)</f>
        <v xml:space="preserve">
Uso y manejo adecuado de E.P.P., uso y manejo adecuado de herramientas manuales y/o máqinas y equipos</v>
      </c>
      <c r="AC91" s="129" t="s">
        <v>1220</v>
      </c>
      <c r="AD91" s="89"/>
    </row>
    <row r="92" spans="1:30" ht="51">
      <c r="A92" s="138"/>
      <c r="B92" s="138"/>
      <c r="C92" s="89"/>
      <c r="D92" s="132"/>
      <c r="E92" s="135"/>
      <c r="F92" s="135"/>
      <c r="G92" s="57" t="str">
        <f>VLOOKUP(H92,PELIGROS!A$1:G$445,2,0)</f>
        <v>Maquinaria y equipo</v>
      </c>
      <c r="H92" s="58" t="s">
        <v>612</v>
      </c>
      <c r="I92" s="58" t="s">
        <v>1288</v>
      </c>
      <c r="J92" s="57" t="str">
        <f>VLOOKUP(H92,PELIGROS!A$2:G$445,3,0)</f>
        <v>Atrapamiento, amputación, aplastamiento, fractura, muerte</v>
      </c>
      <c r="K92" s="59" t="s">
        <v>1202</v>
      </c>
      <c r="L92" s="57" t="str">
        <f>VLOOKUP(H92,PELIGROS!A$2:G$445,4,0)</f>
        <v>Inspecciones planeadas e inspecciones no planeadas, procedimientos de programas de seguridad y salud en el trabajo</v>
      </c>
      <c r="M92" s="57" t="str">
        <f>VLOOKUP(H92,PELIGROS!A$2:G$445,5,0)</f>
        <v>E.P.P.</v>
      </c>
      <c r="N92" s="59">
        <v>2</v>
      </c>
      <c r="O92" s="60">
        <v>3</v>
      </c>
      <c r="P92" s="60">
        <v>25</v>
      </c>
      <c r="Q92" s="60">
        <f t="shared" si="7"/>
        <v>6</v>
      </c>
      <c r="R92" s="60">
        <f t="shared" si="8"/>
        <v>150</v>
      </c>
      <c r="S92" s="58" t="str">
        <f t="shared" si="9"/>
        <v>M-6</v>
      </c>
      <c r="T92" s="61" t="str">
        <f t="shared" si="5"/>
        <v>II</v>
      </c>
      <c r="U92" s="61" t="str">
        <f t="shared" si="6"/>
        <v>No Aceptable o Aceptable Con Control Especifico</v>
      </c>
      <c r="V92" s="129"/>
      <c r="W92" s="57" t="str">
        <f>VLOOKUP(H92,PELIGROS!A$2:G$445,6,0)</f>
        <v>Aplastamiento</v>
      </c>
      <c r="X92" s="59"/>
      <c r="Y92" s="59"/>
      <c r="Z92" s="59"/>
      <c r="AA92" s="57"/>
      <c r="AB92" s="57" t="str">
        <f>VLOOKUP(H92,PELIGROS!A$2:G$445,7,0)</f>
        <v>Uso y manejo adecuado de E.P.P., uso y manejo adecuado de herramientas amnuales y/o máquinas y equipos</v>
      </c>
      <c r="AC92" s="129"/>
      <c r="AD92" s="89"/>
    </row>
    <row r="93" spans="1:30" ht="89.25">
      <c r="A93" s="138"/>
      <c r="B93" s="138"/>
      <c r="C93" s="89"/>
      <c r="D93" s="132"/>
      <c r="E93" s="135"/>
      <c r="F93" s="135"/>
      <c r="G93" s="57" t="str">
        <f>VLOOKUP(H93,PELIGROS!A$1:G$445,2,0)</f>
        <v>MANTENIMIENTO DE PUENTE GRUAS, LIMPIEZA DE CANALES, MANTENIMIENTO DE INSTALACIONES LOCATIVAS, MANTENIMIENTO Y REPARACIÓN DE POZOS</v>
      </c>
      <c r="H93" s="58" t="s">
        <v>624</v>
      </c>
      <c r="I93" s="58" t="s">
        <v>1288</v>
      </c>
      <c r="J93" s="57" t="str">
        <f>VLOOKUP(H93,PELIGROS!A$2:G$445,3,0)</f>
        <v>LESIONES, FRACTURAS, MUERTE</v>
      </c>
      <c r="K93" s="59" t="s">
        <v>1202</v>
      </c>
      <c r="L93" s="57" t="str">
        <f>VLOOKUP(H93,PELIGROS!A$2:G$445,4,0)</f>
        <v>Inspecciones planeadas e inspecciones no planeadas, procedimientos de programas de seguridad y salud en el trabajo</v>
      </c>
      <c r="M93" s="57" t="str">
        <f>VLOOKUP(H93,PELIGROS!A$2:G$445,5,0)</f>
        <v>EPP</v>
      </c>
      <c r="N93" s="59">
        <v>2</v>
      </c>
      <c r="O93" s="60">
        <v>2</v>
      </c>
      <c r="P93" s="60">
        <v>60</v>
      </c>
      <c r="Q93" s="60">
        <f t="shared" si="7"/>
        <v>4</v>
      </c>
      <c r="R93" s="60">
        <f t="shared" si="8"/>
        <v>240</v>
      </c>
      <c r="S93" s="58" t="str">
        <f t="shared" si="9"/>
        <v>B-4</v>
      </c>
      <c r="T93" s="61" t="str">
        <f t="shared" si="5"/>
        <v>II</v>
      </c>
      <c r="U93" s="61" t="str">
        <f t="shared" si="6"/>
        <v>No Aceptable o Aceptable Con Control Especifico</v>
      </c>
      <c r="V93" s="129"/>
      <c r="W93" s="57" t="str">
        <f>VLOOKUP(H93,PELIGROS!A$2:G$445,6,0)</f>
        <v>MUERTE</v>
      </c>
      <c r="X93" s="59"/>
      <c r="Y93" s="59"/>
      <c r="Z93" s="59"/>
      <c r="AA93" s="57"/>
      <c r="AB93" s="57" t="str">
        <f>VLOOKUP(H93,PELIGROS!A$2:G$445,7,0)</f>
        <v>CERTIFICACIÓN Y/O ENTRENAMIENTO EN TRABAJO SEGURO EN ALTURAS; DILGENCIAMIENTO DE PERMISO DE TRABAJO; USO Y MANEJO ADECUADO DE E.P.P.; ARME Y DESARME DE ANDAMIOS</v>
      </c>
      <c r="AC93" s="59" t="s">
        <v>32</v>
      </c>
      <c r="AD93" s="89"/>
    </row>
    <row r="94" spans="1:30" ht="63.75">
      <c r="A94" s="138"/>
      <c r="B94" s="138"/>
      <c r="C94" s="89"/>
      <c r="D94" s="132"/>
      <c r="E94" s="135"/>
      <c r="F94" s="135"/>
      <c r="G94" s="57" t="str">
        <f>VLOOKUP(H94,PELIGROS!A$1:G$445,2,0)</f>
        <v>Ingreso a pozos, Red de acueducto o excavaciones</v>
      </c>
      <c r="H94" s="58" t="s">
        <v>571</v>
      </c>
      <c r="I94" s="58" t="s">
        <v>1288</v>
      </c>
      <c r="J94" s="57" t="str">
        <f>VLOOKUP(H94,PELIGROS!A$2:G$445,3,0)</f>
        <v>Intoxicación, asfixicia, daños vías resiratorias, muerte</v>
      </c>
      <c r="K94" s="59" t="s">
        <v>1202</v>
      </c>
      <c r="L94" s="57" t="str">
        <f>VLOOKUP(H94,PELIGROS!A$2:G$445,4,0)</f>
        <v>Inspecciones planeadas e inspecciones no planeadas, procedimientos de programas de seguridad y salud en el trabajo</v>
      </c>
      <c r="M94" s="57" t="str">
        <f>VLOOKUP(H94,PELIGROS!A$2:G$445,5,0)</f>
        <v>E.P.P. Colectivos, Tripoide</v>
      </c>
      <c r="N94" s="59">
        <v>2</v>
      </c>
      <c r="O94" s="60">
        <v>2</v>
      </c>
      <c r="P94" s="60">
        <v>60</v>
      </c>
      <c r="Q94" s="60">
        <f t="shared" si="7"/>
        <v>4</v>
      </c>
      <c r="R94" s="60">
        <f t="shared" si="8"/>
        <v>240</v>
      </c>
      <c r="S94" s="58" t="str">
        <f t="shared" si="9"/>
        <v>B-4</v>
      </c>
      <c r="T94" s="61" t="str">
        <f t="shared" si="5"/>
        <v>II</v>
      </c>
      <c r="U94" s="61" t="str">
        <f t="shared" si="6"/>
        <v>No Aceptable o Aceptable Con Control Especifico</v>
      </c>
      <c r="V94" s="129"/>
      <c r="W94" s="57" t="str">
        <f>VLOOKUP(H94,PELIGROS!A$2:G$445,6,0)</f>
        <v>Muerte</v>
      </c>
      <c r="X94" s="59"/>
      <c r="Y94" s="59"/>
      <c r="Z94" s="59"/>
      <c r="AA94" s="57"/>
      <c r="AB94" s="57" t="str">
        <f>VLOOKUP(H94,PELIGROS!A$2:G$445,7,0)</f>
        <v>Trabajo seguro en espacios confinados y manejo de medidores de gases, diligenciamiento de permisos de trabajos, uso y manejo adecuado de E.P.P.</v>
      </c>
      <c r="AC94" s="59" t="s">
        <v>1212</v>
      </c>
      <c r="AD94" s="89"/>
    </row>
    <row r="95" spans="1:30" ht="51">
      <c r="A95" s="138"/>
      <c r="B95" s="138"/>
      <c r="C95" s="89"/>
      <c r="D95" s="132"/>
      <c r="E95" s="135"/>
      <c r="F95" s="135"/>
      <c r="G95" s="57" t="str">
        <f>VLOOKUP(H95,PELIGROS!A$1:G$445,2,0)</f>
        <v>MATERIAL PARTICULADO</v>
      </c>
      <c r="H95" s="58" t="s">
        <v>269</v>
      </c>
      <c r="I95" s="58" t="s">
        <v>1285</v>
      </c>
      <c r="J95" s="57" t="str">
        <f>VLOOKUP(H95,PELIGROS!A$2:G$445,3,0)</f>
        <v>NEUMOCONIOSIS, BRONQUITIS, ASMA, SILICOSIS</v>
      </c>
      <c r="K95" s="59" t="s">
        <v>1202</v>
      </c>
      <c r="L95" s="57" t="str">
        <f>VLOOKUP(H95,PELIGROS!A$2:G$445,4,0)</f>
        <v>Inspecciones planeadas e inspecciones no planeadas, procedimientos de programas de seguridad y salud en el trabajo</v>
      </c>
      <c r="M95" s="57" t="str">
        <f>VLOOKUP(H95,PELIGROS!A$2:G$445,5,0)</f>
        <v>EPP MASCARILLAS Y FILTROS</v>
      </c>
      <c r="N95" s="59">
        <v>2</v>
      </c>
      <c r="O95" s="60">
        <v>2</v>
      </c>
      <c r="P95" s="60">
        <v>10</v>
      </c>
      <c r="Q95" s="60">
        <f t="shared" si="7"/>
        <v>4</v>
      </c>
      <c r="R95" s="60">
        <f t="shared" si="8"/>
        <v>40</v>
      </c>
      <c r="S95" s="58" t="str">
        <f t="shared" si="9"/>
        <v>B-4</v>
      </c>
      <c r="T95" s="61" t="str">
        <f t="shared" si="5"/>
        <v>III</v>
      </c>
      <c r="U95" s="61" t="str">
        <f t="shared" si="6"/>
        <v>Mejorable</v>
      </c>
      <c r="V95" s="129"/>
      <c r="W95" s="57" t="str">
        <f>VLOOKUP(H95,PELIGROS!A$2:G$445,6,0)</f>
        <v>NEUMOCONIOSIS</v>
      </c>
      <c r="X95" s="59"/>
      <c r="Y95" s="59"/>
      <c r="Z95" s="59"/>
      <c r="AA95" s="57"/>
      <c r="AB95" s="57" t="str">
        <f>VLOOKUP(H95,PELIGROS!A$2:G$445,7,0)</f>
        <v>USO Y MANEJO DE LOS EPP</v>
      </c>
      <c r="AC95" s="59" t="s">
        <v>1243</v>
      </c>
      <c r="AD95" s="89"/>
    </row>
    <row r="96" spans="1:30" ht="51.75" thickBot="1">
      <c r="A96" s="138"/>
      <c r="B96" s="138"/>
      <c r="C96" s="90"/>
      <c r="D96" s="133"/>
      <c r="E96" s="136"/>
      <c r="F96" s="136"/>
      <c r="G96" s="62" t="str">
        <f>VLOOKUP(H96,PELIGROS!A$1:G$445,2,0)</f>
        <v>SISMOS, INCENDIOS, INUNDACIONES, TERREMOTOS, VENDAVALES, DERRUMBE</v>
      </c>
      <c r="H96" s="63" t="s">
        <v>62</v>
      </c>
      <c r="I96" s="63" t="s">
        <v>1289</v>
      </c>
      <c r="J96" s="62" t="str">
        <f>VLOOKUP(H96,PELIGROS!A$2:G$445,3,0)</f>
        <v>SISMOS, INCENDIOS, INUNDACIONES, TERREMOTOS, VENDAVALES</v>
      </c>
      <c r="K96" s="64" t="s">
        <v>1223</v>
      </c>
      <c r="L96" s="62" t="str">
        <f>VLOOKUP(H96,PELIGROS!A$2:G$445,4,0)</f>
        <v>Inspecciones planeadas e inspecciones no planeadas, procedimientos de programas de seguridad y salud en el trabajo</v>
      </c>
      <c r="M96" s="62" t="str">
        <f>VLOOKUP(H96,PELIGROS!A$2:G$445,5,0)</f>
        <v>BRIGADAS DE EMERGENCIAS</v>
      </c>
      <c r="N96" s="64">
        <v>2</v>
      </c>
      <c r="O96" s="65">
        <v>1</v>
      </c>
      <c r="P96" s="65">
        <v>100</v>
      </c>
      <c r="Q96" s="65">
        <f t="shared" si="7"/>
        <v>2</v>
      </c>
      <c r="R96" s="65">
        <f t="shared" si="8"/>
        <v>200</v>
      </c>
      <c r="S96" s="63" t="str">
        <f t="shared" si="9"/>
        <v>B-2</v>
      </c>
      <c r="T96" s="66" t="str">
        <f t="shared" si="5"/>
        <v>II</v>
      </c>
      <c r="U96" s="66" t="str">
        <f t="shared" si="6"/>
        <v>No Aceptable o Aceptable Con Control Especifico</v>
      </c>
      <c r="V96" s="130"/>
      <c r="W96" s="62" t="str">
        <f>VLOOKUP(H96,PELIGROS!A$2:G$445,6,0)</f>
        <v>MUERTE</v>
      </c>
      <c r="X96" s="64"/>
      <c r="Y96" s="64"/>
      <c r="Z96" s="64"/>
      <c r="AA96" s="62"/>
      <c r="AB96" s="62" t="str">
        <f>VLOOKUP(H96,PELIGROS!A$2:G$445,7,0)</f>
        <v>ENTRENAMIENTO DE LA BRIGADA; DIVULGACIÓN DE PLAN DE EMERGENCIA</v>
      </c>
      <c r="AC96" s="64" t="s">
        <v>1215</v>
      </c>
      <c r="AD96" s="90"/>
    </row>
    <row r="97" spans="1:30" ht="51">
      <c r="A97" s="138"/>
      <c r="B97" s="138"/>
      <c r="C97" s="119" t="s">
        <v>1250</v>
      </c>
      <c r="D97" s="122" t="s">
        <v>1251</v>
      </c>
      <c r="E97" s="125" t="s">
        <v>1252</v>
      </c>
      <c r="F97" s="125" t="s">
        <v>1201</v>
      </c>
      <c r="G97" s="49" t="str">
        <f>VLOOKUP(H97,PELIGROS!A$1:G$445,2,0)</f>
        <v>Modeduras</v>
      </c>
      <c r="H97" s="25" t="s">
        <v>79</v>
      </c>
      <c r="I97" s="25" t="s">
        <v>1283</v>
      </c>
      <c r="J97" s="49" t="str">
        <f>VLOOKUP(H97,PELIGROS!A$2:G$445,3,0)</f>
        <v>Lesiones, tejidos, muerte, enfermedades infectocontagiosas</v>
      </c>
      <c r="K97" s="50" t="s">
        <v>1202</v>
      </c>
      <c r="L97" s="49" t="str">
        <f>VLOOKUP(H97,PELIGROS!A$2:G$445,4,0)</f>
        <v>N/A</v>
      </c>
      <c r="M97" s="49" t="str">
        <f>VLOOKUP(H97,PELIGROS!A$2:G$445,5,0)</f>
        <v>N/A</v>
      </c>
      <c r="N97" s="50">
        <v>2</v>
      </c>
      <c r="O97" s="51">
        <v>1</v>
      </c>
      <c r="P97" s="51">
        <v>25</v>
      </c>
      <c r="Q97" s="51">
        <f t="shared" si="7"/>
        <v>2</v>
      </c>
      <c r="R97" s="51">
        <f t="shared" si="8"/>
        <v>50</v>
      </c>
      <c r="S97" s="25" t="str">
        <f t="shared" si="9"/>
        <v>B-2</v>
      </c>
      <c r="T97" s="67" t="str">
        <f t="shared" si="5"/>
        <v>III</v>
      </c>
      <c r="U97" s="67" t="str">
        <f t="shared" si="6"/>
        <v>Mejorable</v>
      </c>
      <c r="V97" s="99">
        <v>3</v>
      </c>
      <c r="W97" s="49" t="str">
        <f>VLOOKUP(H97,[2]Hoja1!A$2:G$445,6,0)</f>
        <v>Posibles enfermedades</v>
      </c>
      <c r="X97" s="50"/>
      <c r="Y97" s="50"/>
      <c r="Z97" s="50"/>
      <c r="AA97" s="49"/>
      <c r="AB97" s="49" t="str">
        <f>VLOOKUP(H97,[2]Hoja1!A$2:G$445,7,0)</f>
        <v xml:space="preserve">Riesgo Biológico, Autocuidado y/o Uso y manejo adecuado de E.P.P.
</v>
      </c>
      <c r="AC97" s="50" t="s">
        <v>1237</v>
      </c>
      <c r="AD97" s="119" t="s">
        <v>1204</v>
      </c>
    </row>
    <row r="98" spans="1:30" ht="51">
      <c r="A98" s="138"/>
      <c r="B98" s="138"/>
      <c r="C98" s="120"/>
      <c r="D98" s="123"/>
      <c r="E98" s="126"/>
      <c r="F98" s="126"/>
      <c r="G98" s="14" t="str">
        <f>VLOOKUP(H98,PELIGROS!A$1:G$445,2,0)</f>
        <v>ENERGÍA TÉRMICA, CAMBIO DE TEMPERATURA DURANTE LOS RECORRIDOS</v>
      </c>
      <c r="H98" s="26" t="s">
        <v>174</v>
      </c>
      <c r="I98" s="26" t="s">
        <v>1284</v>
      </c>
      <c r="J98" s="14" t="str">
        <f>VLOOKUP(H98,PELIGROS!A$2:G$445,3,0)</f>
        <v xml:space="preserve"> HIPOTERMIA</v>
      </c>
      <c r="K98" s="15" t="s">
        <v>1202</v>
      </c>
      <c r="L98" s="14" t="str">
        <f>VLOOKUP(H98,PELIGROS!A$2:G$445,4,0)</f>
        <v>Inspecciones planeadas e inspecciones no planeadas, procedimientos de programas de seguridad y salud en el trabajo</v>
      </c>
      <c r="M98" s="14" t="str">
        <f>VLOOKUP(H98,PELIGROS!A$2:G$445,5,0)</f>
        <v>EPP OVEROLES TERMICOS</v>
      </c>
      <c r="N98" s="15">
        <v>2</v>
      </c>
      <c r="O98" s="16">
        <v>3</v>
      </c>
      <c r="P98" s="16">
        <v>10</v>
      </c>
      <c r="Q98" s="16">
        <f t="shared" si="7"/>
        <v>6</v>
      </c>
      <c r="R98" s="16">
        <f t="shared" si="8"/>
        <v>60</v>
      </c>
      <c r="S98" s="26" t="str">
        <f t="shared" si="9"/>
        <v>M-6</v>
      </c>
      <c r="T98" s="68" t="str">
        <f t="shared" si="5"/>
        <v>III</v>
      </c>
      <c r="U98" s="68" t="str">
        <f t="shared" si="6"/>
        <v>Mejorable</v>
      </c>
      <c r="V98" s="100"/>
      <c r="W98" s="14" t="str">
        <f>VLOOKUP(H98,[2]Hoja1!A$2:G$445,6,0)</f>
        <v xml:space="preserve"> HIPOTERMIA</v>
      </c>
      <c r="X98" s="15"/>
      <c r="Y98" s="15"/>
      <c r="Z98" s="15"/>
      <c r="AA98" s="14"/>
      <c r="AB98" s="14" t="str">
        <f>VLOOKUP(H98,[2]Hoja1!A$2:G$445,7,0)</f>
        <v>N/A</v>
      </c>
      <c r="AC98" s="15" t="s">
        <v>1206</v>
      </c>
      <c r="AD98" s="120"/>
    </row>
    <row r="99" spans="1:30" ht="51">
      <c r="A99" s="138"/>
      <c r="B99" s="138"/>
      <c r="C99" s="120"/>
      <c r="D99" s="123"/>
      <c r="E99" s="126"/>
      <c r="F99" s="126"/>
      <c r="G99" s="14" t="str">
        <f>VLOOKUP(H99,PELIGROS!A$1:G$445,2,0)</f>
        <v>MAQUINARIA O EQUIPO</v>
      </c>
      <c r="H99" s="26" t="s">
        <v>164</v>
      </c>
      <c r="I99" s="26" t="s">
        <v>1284</v>
      </c>
      <c r="J99" s="14" t="str">
        <f>VLOOKUP(H99,PELIGROS!A$2:G$445,3,0)</f>
        <v>SORDERA, ESTRÉS, HIPOACUSIA, CEFALA,IRRITABILIDAD</v>
      </c>
      <c r="K99" s="15" t="s">
        <v>1202</v>
      </c>
      <c r="L99" s="14" t="str">
        <f>VLOOKUP(H99,PELIGROS!A$2:G$445,4,0)</f>
        <v>Inspecciones planeadas e inspecciones no planeadas, procedimientos de programas de seguridad y salud en el trabajo</v>
      </c>
      <c r="M99" s="14" t="str">
        <f>VLOOKUP(H99,PELIGROS!A$2:G$445,5,0)</f>
        <v>PVE RUIDO</v>
      </c>
      <c r="N99" s="15">
        <v>2</v>
      </c>
      <c r="O99" s="16">
        <v>2</v>
      </c>
      <c r="P99" s="16">
        <v>10</v>
      </c>
      <c r="Q99" s="16">
        <f t="shared" si="7"/>
        <v>4</v>
      </c>
      <c r="R99" s="16">
        <f t="shared" si="8"/>
        <v>40</v>
      </c>
      <c r="S99" s="26" t="str">
        <f t="shared" si="9"/>
        <v>B-4</v>
      </c>
      <c r="T99" s="68" t="str">
        <f t="shared" si="5"/>
        <v>III</v>
      </c>
      <c r="U99" s="68" t="str">
        <f t="shared" si="6"/>
        <v>Mejorable</v>
      </c>
      <c r="V99" s="100"/>
      <c r="W99" s="14" t="str">
        <f>VLOOKUP(H99,[2]Hoja1!A$2:G$445,6,0)</f>
        <v>SORDERA</v>
      </c>
      <c r="X99" s="15"/>
      <c r="Y99" s="15"/>
      <c r="Z99" s="15"/>
      <c r="AA99" s="14"/>
      <c r="AB99" s="14" t="str">
        <f>VLOOKUP(H99,[2]Hoja1!A$2:G$445,7,0)</f>
        <v>USO DE EPP</v>
      </c>
      <c r="AC99" s="15" t="s">
        <v>1238</v>
      </c>
      <c r="AD99" s="120"/>
    </row>
    <row r="100" spans="1:30" ht="51">
      <c r="A100" s="138"/>
      <c r="B100" s="138"/>
      <c r="C100" s="120"/>
      <c r="D100" s="123"/>
      <c r="E100" s="126"/>
      <c r="F100" s="126"/>
      <c r="G100" s="14" t="str">
        <f>VLOOKUP(H100,PELIGROS!A$1:G$445,2,0)</f>
        <v>INFRAROJA, ULTRAVIOLETA, VISIBLE, RADIOFRECUENCIA, MICROONDAS, LASER</v>
      </c>
      <c r="H100" s="26" t="s">
        <v>67</v>
      </c>
      <c r="I100" s="26" t="s">
        <v>1284</v>
      </c>
      <c r="J100" s="14" t="str">
        <f>VLOOKUP(H100,PELIGROS!A$2:G$445,3,0)</f>
        <v>CÁNCER, LESIONES DÉRMICAS Y OCULARES</v>
      </c>
      <c r="K100" s="15" t="s">
        <v>1202</v>
      </c>
      <c r="L100" s="14" t="str">
        <f>VLOOKUP(H100,PELIGROS!A$2:G$445,4,0)</f>
        <v>Inspecciones planeadas e inspecciones no planeadas, procedimientos de programas de seguridad y salud en el trabajo</v>
      </c>
      <c r="M100" s="14" t="str">
        <f>VLOOKUP(H100,PELIGROS!A$2:G$445,5,0)</f>
        <v>PROGRAMA BLOQUEADOR SOLAR</v>
      </c>
      <c r="N100" s="15">
        <v>2</v>
      </c>
      <c r="O100" s="16">
        <v>3</v>
      </c>
      <c r="P100" s="16">
        <v>10</v>
      </c>
      <c r="Q100" s="16">
        <f t="shared" si="7"/>
        <v>6</v>
      </c>
      <c r="R100" s="16">
        <f t="shared" si="8"/>
        <v>60</v>
      </c>
      <c r="S100" s="26" t="str">
        <f t="shared" si="9"/>
        <v>M-6</v>
      </c>
      <c r="T100" s="68" t="str">
        <f t="shared" si="5"/>
        <v>III</v>
      </c>
      <c r="U100" s="68" t="str">
        <f t="shared" si="6"/>
        <v>Mejorable</v>
      </c>
      <c r="V100" s="100"/>
      <c r="W100" s="14" t="str">
        <f>VLOOKUP(H100,[2]Hoja1!A$2:G$445,6,0)</f>
        <v>CÁNCER</v>
      </c>
      <c r="X100" s="15"/>
      <c r="Y100" s="15"/>
      <c r="Z100" s="15"/>
      <c r="AA100" s="14"/>
      <c r="AB100" s="14" t="str">
        <f>VLOOKUP(H100,[2]Hoja1!A$2:G$445,7,0)</f>
        <v>N/A</v>
      </c>
      <c r="AC100" s="15" t="s">
        <v>1239</v>
      </c>
      <c r="AD100" s="120"/>
    </row>
    <row r="101" spans="1:30" ht="51">
      <c r="A101" s="138"/>
      <c r="B101" s="138"/>
      <c r="C101" s="120"/>
      <c r="D101" s="123"/>
      <c r="E101" s="126"/>
      <c r="F101" s="126"/>
      <c r="G101" s="14" t="str">
        <f>VLOOKUP(H101,PELIGROS!A$1:G$445,2,0)</f>
        <v>AUSENCIA O EXCESO DE LUZ EN UN AMBIENTE</v>
      </c>
      <c r="H101" s="26" t="s">
        <v>155</v>
      </c>
      <c r="I101" s="26" t="s">
        <v>1284</v>
      </c>
      <c r="J101" s="14" t="str">
        <f>VLOOKUP(H101,PELIGROS!A$2:G$445,3,0)</f>
        <v>DISMINUCIÓN AGUDEZA VISUAL, CANSANCIO VISUAL</v>
      </c>
      <c r="K101" s="15" t="s">
        <v>1202</v>
      </c>
      <c r="L101" s="14" t="str">
        <f>VLOOKUP(H101,PELIGROS!A$2:G$445,4,0)</f>
        <v>Inspecciones planeadas e inspecciones no planeadas, procedimientos de programas de seguridad y salud en el trabajo</v>
      </c>
      <c r="M101" s="14" t="str">
        <f>VLOOKUP(H101,PELIGROS!A$2:G$445,5,0)</f>
        <v>N/A</v>
      </c>
      <c r="N101" s="15">
        <v>2</v>
      </c>
      <c r="O101" s="16">
        <v>2</v>
      </c>
      <c r="P101" s="16">
        <v>25</v>
      </c>
      <c r="Q101" s="16">
        <f t="shared" si="7"/>
        <v>4</v>
      </c>
      <c r="R101" s="16">
        <f t="shared" si="8"/>
        <v>100</v>
      </c>
      <c r="S101" s="26" t="str">
        <f t="shared" si="9"/>
        <v>B-4</v>
      </c>
      <c r="T101" s="68" t="str">
        <f t="shared" si="5"/>
        <v>III</v>
      </c>
      <c r="U101" s="68" t="str">
        <f t="shared" si="6"/>
        <v>Mejorable</v>
      </c>
      <c r="V101" s="100"/>
      <c r="W101" s="14" t="str">
        <f>VLOOKUP(H101,[2]Hoja1!A$2:G$445,6,0)</f>
        <v>DISMINUCIÓN AGUDEZA VISUAL</v>
      </c>
      <c r="X101" s="15"/>
      <c r="Y101" s="15"/>
      <c r="Z101" s="15"/>
      <c r="AA101" s="14"/>
      <c r="AB101" s="14" t="str">
        <f>VLOOKUP(H101,[2]Hoja1!A$2:G$445,7,0)</f>
        <v>N/A</v>
      </c>
      <c r="AC101" s="15" t="s">
        <v>32</v>
      </c>
      <c r="AD101" s="120"/>
    </row>
    <row r="102" spans="1:30" ht="25.5">
      <c r="A102" s="138"/>
      <c r="B102" s="138"/>
      <c r="C102" s="120"/>
      <c r="D102" s="123"/>
      <c r="E102" s="126"/>
      <c r="F102" s="126"/>
      <c r="G102" s="14" t="str">
        <f>VLOOKUP(H102,PELIGROS!A$1:G$445,2,0)</f>
        <v>CONCENTRACIÓN EN ACTIVIDADES DE ALTO DESEMPEÑO MENTAL</v>
      </c>
      <c r="H102" s="26" t="s">
        <v>72</v>
      </c>
      <c r="I102" s="26" t="s">
        <v>1286</v>
      </c>
      <c r="J102" s="14" t="str">
        <f>VLOOKUP(H102,PELIGROS!A$2:G$445,3,0)</f>
        <v>ESTRÉS, CEFALEA, IRRITABILIDAD</v>
      </c>
      <c r="K102" s="15" t="s">
        <v>1202</v>
      </c>
      <c r="L102" s="14" t="str">
        <f>VLOOKUP(H102,PELIGROS!A$2:G$445,4,0)</f>
        <v>N/A</v>
      </c>
      <c r="M102" s="14" t="str">
        <f>VLOOKUP(H102,PELIGROS!A$2:G$445,5,0)</f>
        <v>PVE PSICOSOCIAL</v>
      </c>
      <c r="N102" s="15">
        <v>2</v>
      </c>
      <c r="O102" s="16">
        <v>2</v>
      </c>
      <c r="P102" s="16">
        <v>10</v>
      </c>
      <c r="Q102" s="16">
        <f t="shared" si="7"/>
        <v>4</v>
      </c>
      <c r="R102" s="16">
        <f t="shared" si="8"/>
        <v>40</v>
      </c>
      <c r="S102" s="26" t="str">
        <f t="shared" si="9"/>
        <v>B-4</v>
      </c>
      <c r="T102" s="68" t="str">
        <f t="shared" si="5"/>
        <v>III</v>
      </c>
      <c r="U102" s="68" t="str">
        <f t="shared" si="6"/>
        <v>Mejorable</v>
      </c>
      <c r="V102" s="100"/>
      <c r="W102" s="14" t="str">
        <f>VLOOKUP(H102,[2]Hoja1!A$2:G$445,6,0)</f>
        <v>ESTRÉS</v>
      </c>
      <c r="X102" s="15"/>
      <c r="Y102" s="15"/>
      <c r="Z102" s="15"/>
      <c r="AA102" s="14"/>
      <c r="AB102" s="14" t="str">
        <f>VLOOKUP(H102,[2]Hoja1!A$2:G$445,7,0)</f>
        <v>N/A</v>
      </c>
      <c r="AC102" s="100" t="s">
        <v>1208</v>
      </c>
      <c r="AD102" s="120"/>
    </row>
    <row r="103" spans="1:30" ht="15">
      <c r="A103" s="138"/>
      <c r="B103" s="138"/>
      <c r="C103" s="120"/>
      <c r="D103" s="123"/>
      <c r="E103" s="126"/>
      <c r="F103" s="126"/>
      <c r="G103" s="14" t="str">
        <f>VLOOKUP(H103,PELIGROS!A$1:G$445,2,0)</f>
        <v>NATURALEZA DE LA TAREA</v>
      </c>
      <c r="H103" s="26" t="s">
        <v>76</v>
      </c>
      <c r="I103" s="26" t="s">
        <v>1286</v>
      </c>
      <c r="J103" s="14" t="str">
        <f>VLOOKUP(H103,PELIGROS!A$2:G$445,3,0)</f>
        <v>ESTRÉS,  TRANSTORNOS DEL SUEÑO</v>
      </c>
      <c r="K103" s="15" t="s">
        <v>1202</v>
      </c>
      <c r="L103" s="14" t="str">
        <f>VLOOKUP(H103,PELIGROS!A$2:G$445,4,0)</f>
        <v>N/A</v>
      </c>
      <c r="M103" s="14" t="str">
        <f>VLOOKUP(H103,PELIGROS!A$2:G$445,5,0)</f>
        <v>PVE PSICOSOCIAL</v>
      </c>
      <c r="N103" s="15">
        <v>2</v>
      </c>
      <c r="O103" s="16">
        <v>2</v>
      </c>
      <c r="P103" s="16">
        <v>10</v>
      </c>
      <c r="Q103" s="16">
        <f t="shared" si="7"/>
        <v>4</v>
      </c>
      <c r="R103" s="16">
        <f t="shared" si="8"/>
        <v>40</v>
      </c>
      <c r="S103" s="26" t="str">
        <f t="shared" si="9"/>
        <v>B-4</v>
      </c>
      <c r="T103" s="68" t="str">
        <f t="shared" si="5"/>
        <v>III</v>
      </c>
      <c r="U103" s="68" t="str">
        <f t="shared" si="6"/>
        <v>Mejorable</v>
      </c>
      <c r="V103" s="100"/>
      <c r="W103" s="14" t="str">
        <f>VLOOKUP(H103,[2]Hoja1!A$2:G$445,6,0)</f>
        <v>ESTRÉS</v>
      </c>
      <c r="X103" s="15"/>
      <c r="Y103" s="15"/>
      <c r="Z103" s="15"/>
      <c r="AA103" s="14"/>
      <c r="AB103" s="14" t="str">
        <f>VLOOKUP(H103,[2]Hoja1!A$2:G$445,7,0)</f>
        <v>N/A</v>
      </c>
      <c r="AC103" s="100"/>
      <c r="AD103" s="120"/>
    </row>
    <row r="104" spans="1:30" ht="51">
      <c r="A104" s="138"/>
      <c r="B104" s="138"/>
      <c r="C104" s="120"/>
      <c r="D104" s="123"/>
      <c r="E104" s="126"/>
      <c r="F104" s="126"/>
      <c r="G104" s="14" t="str">
        <f>VLOOKUP(H104,PELIGROS!A$1:G$445,2,0)</f>
        <v>Forzadas, Prolongadas</v>
      </c>
      <c r="H104" s="26" t="s">
        <v>40</v>
      </c>
      <c r="I104" s="26" t="s">
        <v>1287</v>
      </c>
      <c r="J104" s="14" t="str">
        <f>VLOOKUP(H104,PELIGROS!A$2:G$445,3,0)</f>
        <v xml:space="preserve">Lesiones osteomusculares, lesiones osteoarticulares
</v>
      </c>
      <c r="K104" s="15" t="s">
        <v>1202</v>
      </c>
      <c r="L104" s="14" t="str">
        <f>VLOOKUP(H104,PELIGROS!A$2:G$445,4,0)</f>
        <v>Inspecciones planeadas e inspecciones no planeadas, procedimientos de programas de seguridad y salud en el trabajo</v>
      </c>
      <c r="M104" s="14" t="str">
        <f>VLOOKUP(H104,PELIGROS!A$2:G$445,5,0)</f>
        <v>PVE Biomecánico, programa pausas activas, exámenes periódicos, recomendaciones, control de posturas</v>
      </c>
      <c r="N104" s="15">
        <v>2</v>
      </c>
      <c r="O104" s="16">
        <v>1</v>
      </c>
      <c r="P104" s="16">
        <v>10</v>
      </c>
      <c r="Q104" s="16">
        <f t="shared" si="7"/>
        <v>2</v>
      </c>
      <c r="R104" s="16">
        <f t="shared" si="8"/>
        <v>20</v>
      </c>
      <c r="S104" s="26" t="str">
        <f t="shared" si="9"/>
        <v>B-2</v>
      </c>
      <c r="T104" s="68" t="str">
        <f t="shared" si="5"/>
        <v>IV</v>
      </c>
      <c r="U104" s="68" t="str">
        <f t="shared" si="6"/>
        <v>Aceptable</v>
      </c>
      <c r="V104" s="100"/>
      <c r="W104" s="14" t="str">
        <f>VLOOKUP(H104,[2]Hoja1!A$2:G$445,6,0)</f>
        <v>Enfermedades Osteomusculares</v>
      </c>
      <c r="X104" s="15"/>
      <c r="Y104" s="15"/>
      <c r="Z104" s="15"/>
      <c r="AA104" s="14"/>
      <c r="AB104" s="14" t="str">
        <f>VLOOKUP(H104,[2]Hoja1!A$2:G$445,7,0)</f>
        <v>Prevención en lesiones osteomusculares, líderes de pausas activas</v>
      </c>
      <c r="AC104" s="100" t="s">
        <v>1210</v>
      </c>
      <c r="AD104" s="120"/>
    </row>
    <row r="105" spans="1:30" ht="51">
      <c r="A105" s="138"/>
      <c r="B105" s="138"/>
      <c r="C105" s="120"/>
      <c r="D105" s="123"/>
      <c r="E105" s="126"/>
      <c r="F105" s="126"/>
      <c r="G105" s="14" t="str">
        <f>VLOOKUP(H105,PELIGROS!A$1:G$445,2,0)</f>
        <v>Carga de un peso mayor al recomendado</v>
      </c>
      <c r="H105" s="26" t="s">
        <v>486</v>
      </c>
      <c r="I105" s="26" t="s">
        <v>1287</v>
      </c>
      <c r="J105" s="14" t="str">
        <f>VLOOKUP(H105,PELIGROS!A$2:G$445,3,0)</f>
        <v>Lesiones osteomusculares, lesiones osteoarticulares</v>
      </c>
      <c r="K105" s="15" t="s">
        <v>1202</v>
      </c>
      <c r="L105" s="14" t="str">
        <f>VLOOKUP(H105,PELIGROS!A$2:G$445,4,0)</f>
        <v>Inspecciones planeadas e inspecciones no planeadas, procedimientos de programas de seguridad y salud en el trabajo</v>
      </c>
      <c r="M105" s="14" t="str">
        <f>VLOOKUP(H105,PELIGROS!A$2:G$445,5,0)</f>
        <v>PVE Biomecánico, programa pausas activas, exámenes periódicos, recomendaciones, control de posturas</v>
      </c>
      <c r="N105" s="15">
        <v>2</v>
      </c>
      <c r="O105" s="16">
        <v>2</v>
      </c>
      <c r="P105" s="16">
        <v>25</v>
      </c>
      <c r="Q105" s="16">
        <f t="shared" si="7"/>
        <v>4</v>
      </c>
      <c r="R105" s="16">
        <f t="shared" si="8"/>
        <v>100</v>
      </c>
      <c r="S105" s="26" t="str">
        <f t="shared" si="9"/>
        <v>B-4</v>
      </c>
      <c r="T105" s="68" t="str">
        <f t="shared" si="5"/>
        <v>III</v>
      </c>
      <c r="U105" s="68" t="str">
        <f t="shared" si="6"/>
        <v>Mejorable</v>
      </c>
      <c r="V105" s="100"/>
      <c r="W105" s="14" t="str">
        <f>VLOOKUP(H105,[2]Hoja1!A$2:G$445,6,0)</f>
        <v>Enfermedades del sistema osteomuscular</v>
      </c>
      <c r="X105" s="15"/>
      <c r="Y105" s="15"/>
      <c r="Z105" s="15"/>
      <c r="AA105" s="14"/>
      <c r="AB105" s="14" t="str">
        <f>VLOOKUP(H105,[2]Hoja1!A$2:G$445,7,0)</f>
        <v>Prevención en lesiones osteomusculares, Líderes en pausas activas</v>
      </c>
      <c r="AC105" s="100"/>
      <c r="AD105" s="120"/>
    </row>
    <row r="106" spans="1:30" ht="63.75">
      <c r="A106" s="138"/>
      <c r="B106" s="138"/>
      <c r="C106" s="120"/>
      <c r="D106" s="123"/>
      <c r="E106" s="126"/>
      <c r="F106" s="126"/>
      <c r="G106" s="14" t="str">
        <f>VLOOKUP(H106,PELIGROS!A$1:G$445,2,0)</f>
        <v xml:space="preserve">MALA DISTRIBUCIÓN DE PRODUCTOS </v>
      </c>
      <c r="H106" s="26" t="s">
        <v>244</v>
      </c>
      <c r="I106" s="26" t="s">
        <v>1285</v>
      </c>
      <c r="J106" s="14" t="str">
        <f>VLOOKUP(H106,PELIGROS!A$2:G$445,3,0)</f>
        <v xml:space="preserve">INCENDIO, EXPLOSIÓN, QUEMADURAS, LESIONES DÉRMICAS, LESIONES EN VÍAS RESPIRATORIAS,INTOXICACIÓN,  NÁUSEAS, VÓMITOS, IRRITACIÓN CONJUNTIVA </v>
      </c>
      <c r="K106" s="15" t="s">
        <v>1240</v>
      </c>
      <c r="L106" s="14" t="str">
        <f>VLOOKUP(H106,PELIGROS!A$2:G$445,4,0)</f>
        <v>Inspecciones planeadas e inspecciones no planeadas, procedimientos de programas de seguridad y salud en el trabajo</v>
      </c>
      <c r="M106" s="14" t="str">
        <f>VLOOKUP(H106,PELIGROS!A$2:G$445,5,0)</f>
        <v xml:space="preserve">NO OBSERVADO </v>
      </c>
      <c r="N106" s="15">
        <v>2</v>
      </c>
      <c r="O106" s="16">
        <v>2</v>
      </c>
      <c r="P106" s="16">
        <v>25</v>
      </c>
      <c r="Q106" s="16">
        <f t="shared" si="7"/>
        <v>4</v>
      </c>
      <c r="R106" s="16">
        <f t="shared" si="8"/>
        <v>100</v>
      </c>
      <c r="S106" s="26" t="str">
        <f t="shared" si="9"/>
        <v>B-4</v>
      </c>
      <c r="T106" s="68" t="str">
        <f t="shared" si="5"/>
        <v>III</v>
      </c>
      <c r="U106" s="68" t="str">
        <f t="shared" si="6"/>
        <v>Mejorable</v>
      </c>
      <c r="V106" s="100"/>
      <c r="W106" s="14" t="str">
        <f>VLOOKUP(H106,[2]Hoja1!A$2:G$445,6,0)</f>
        <v>EXPLOSIÓN</v>
      </c>
      <c r="X106" s="15"/>
      <c r="Y106" s="15"/>
      <c r="Z106" s="15"/>
      <c r="AA106" s="14"/>
      <c r="AB106" s="14" t="str">
        <f>VLOOKUP(H106,[2]Hoja1!A$2:G$445,7,0)</f>
        <v>USO Y MANEJO ADECUADO DE E.P.P.; PROTOCOLO DE MANEJO DE PRODUCTOS QUÍMICOS; MANEJO DE KIT DE DERRAMES POR PRODUCTOS QUÍMICOS</v>
      </c>
      <c r="AC106" s="15" t="s">
        <v>32</v>
      </c>
      <c r="AD106" s="120"/>
    </row>
    <row r="107" spans="1:30" ht="51">
      <c r="A107" s="138"/>
      <c r="B107" s="138"/>
      <c r="C107" s="120"/>
      <c r="D107" s="123"/>
      <c r="E107" s="126"/>
      <c r="F107" s="126"/>
      <c r="G107" s="14" t="str">
        <f>VLOOKUP(H107,PELIGROS!A$1:G$445,2,0)</f>
        <v xml:space="preserve">HUMOS </v>
      </c>
      <c r="H107" s="26" t="s">
        <v>258</v>
      </c>
      <c r="I107" s="26" t="s">
        <v>1285</v>
      </c>
      <c r="J107" s="14" t="str">
        <f>VLOOKUP(H107,PELIGROS!A$2:G$445,3,0)</f>
        <v xml:space="preserve">ASMA,GRIPA, NEUMOCONIOSIS, CÁNCER </v>
      </c>
      <c r="K107" s="15" t="s">
        <v>1202</v>
      </c>
      <c r="L107" s="14" t="str">
        <f>VLOOKUP(H107,PELIGROS!A$2:G$445,4,0)</f>
        <v>Inspecciones planeadas e inspecciones no planeadas, procedimientos de programas de seguridad y salud en el trabajo</v>
      </c>
      <c r="M107" s="14" t="str">
        <f>VLOOKUP(H107,PELIGROS!A$2:G$445,5,0)</f>
        <v xml:space="preserve">EPP TAPABOCAS, CARETAS CON FILTROS </v>
      </c>
      <c r="N107" s="15">
        <v>2</v>
      </c>
      <c r="O107" s="16">
        <v>1</v>
      </c>
      <c r="P107" s="16">
        <v>25</v>
      </c>
      <c r="Q107" s="16">
        <f t="shared" si="7"/>
        <v>2</v>
      </c>
      <c r="R107" s="16">
        <f t="shared" si="8"/>
        <v>50</v>
      </c>
      <c r="S107" s="26" t="str">
        <f t="shared" si="9"/>
        <v>B-2</v>
      </c>
      <c r="T107" s="68" t="str">
        <f t="shared" si="5"/>
        <v>III</v>
      </c>
      <c r="U107" s="68" t="str">
        <f t="shared" si="6"/>
        <v>Mejorable</v>
      </c>
      <c r="V107" s="100"/>
      <c r="W107" s="14" t="str">
        <f>VLOOKUP(H107,[2]Hoja1!A$2:G$445,6,0)</f>
        <v>NEUMOCONIOSIS</v>
      </c>
      <c r="X107" s="15"/>
      <c r="Y107" s="15"/>
      <c r="Z107" s="15"/>
      <c r="AA107" s="14"/>
      <c r="AB107" s="14" t="str">
        <f>VLOOKUP(H107,[2]Hoja1!A$2:G$445,7,0)</f>
        <v>USO Y MANEJO ADECUADO DE E.P.P.</v>
      </c>
      <c r="AC107" s="100" t="s">
        <v>1241</v>
      </c>
      <c r="AD107" s="120"/>
    </row>
    <row r="108" spans="1:30" ht="51">
      <c r="A108" s="138"/>
      <c r="B108" s="138"/>
      <c r="C108" s="120"/>
      <c r="D108" s="123"/>
      <c r="E108" s="126"/>
      <c r="F108" s="126"/>
      <c r="G108" s="14" t="str">
        <f>VLOOKUP(H108,PELIGROS!A$1:G$445,2,0)</f>
        <v>LÍQUIDOS</v>
      </c>
      <c r="H108" s="26" t="s">
        <v>263</v>
      </c>
      <c r="I108" s="26" t="s">
        <v>1285</v>
      </c>
      <c r="J108" s="14" t="str">
        <f>VLOOKUP(H108,PELIGROS!A$2:G$445,3,0)</f>
        <v xml:space="preserve">  QUEMADURAS, IRRITACIONES, LESIONES PIEL, LESIONES OCULARES, IRRITACIÓN DE LAS MUCOSAS</v>
      </c>
      <c r="K108" s="15" t="s">
        <v>1202</v>
      </c>
      <c r="L108" s="14" t="str">
        <f>VLOOKUP(H108,PELIGROS!A$2:G$445,4,0)</f>
        <v>Inspecciones planeadas e inspecciones no planeadas, procedimientos de programas de seguridad y salud en el trabajo</v>
      </c>
      <c r="M108" s="14" t="str">
        <f>VLOOKUP(H108,PELIGROS!A$2:G$445,5,0)</f>
        <v>EPP TAPABOCAS, CARETAS CON FILTROS, GUANTES</v>
      </c>
      <c r="N108" s="15">
        <v>2</v>
      </c>
      <c r="O108" s="16">
        <v>2</v>
      </c>
      <c r="P108" s="16">
        <v>60</v>
      </c>
      <c r="Q108" s="16">
        <f t="shared" si="7"/>
        <v>4</v>
      </c>
      <c r="R108" s="16">
        <f t="shared" si="8"/>
        <v>240</v>
      </c>
      <c r="S108" s="26" t="str">
        <f t="shared" si="9"/>
        <v>B-4</v>
      </c>
      <c r="T108" s="68" t="str">
        <f t="shared" si="5"/>
        <v>II</v>
      </c>
      <c r="U108" s="68" t="str">
        <f t="shared" si="6"/>
        <v>No Aceptable o Aceptable Con Control Especifico</v>
      </c>
      <c r="V108" s="100"/>
      <c r="W108" s="14" t="str">
        <f>VLOOKUP(H108,[2]Hoja1!A$2:G$445,6,0)</f>
        <v>LESIONES IRREVERSIBLES VÍAS RESPIRATORIAS</v>
      </c>
      <c r="X108" s="15"/>
      <c r="Y108" s="15"/>
      <c r="Z108" s="15"/>
      <c r="AA108" s="14"/>
      <c r="AB108" s="14" t="str">
        <f>VLOOKUP(H108,[2]Hoja1!A$2:G$445,7,0)</f>
        <v>USO Y MANEJO ADECUADO DE E.P.P.; MANEJO DE PRODUCTOS QUÍMICOS LÍQUIDOS</v>
      </c>
      <c r="AC108" s="100"/>
      <c r="AD108" s="120"/>
    </row>
    <row r="109" spans="1:30" ht="63.75">
      <c r="A109" s="138"/>
      <c r="B109" s="138"/>
      <c r="C109" s="120"/>
      <c r="D109" s="123"/>
      <c r="E109" s="126"/>
      <c r="F109" s="126"/>
      <c r="G109" s="14" t="str">
        <f>VLOOKUP(H109,PELIGROS!A$1:G$445,2,0)</f>
        <v>Atropellamiento, Envestir</v>
      </c>
      <c r="H109" s="26" t="s">
        <v>1187</v>
      </c>
      <c r="I109" s="26" t="s">
        <v>1288</v>
      </c>
      <c r="J109" s="14" t="str">
        <f>VLOOKUP(H109,PELIGROS!A$2:G$445,3,0)</f>
        <v>Lesiones, pérdidas materiales, muerte</v>
      </c>
      <c r="K109" s="15" t="s">
        <v>1202</v>
      </c>
      <c r="L109" s="14" t="str">
        <f>VLOOKUP(H109,PELIGROS!A$2:G$445,4,0)</f>
        <v>Inspecciones planeadas e inspecciones no planeadas, procedimientos de programas de seguridad y salud en el trabajo</v>
      </c>
      <c r="M109" s="14" t="str">
        <f>VLOOKUP(H109,PELIGROS!A$2:G$445,5,0)</f>
        <v>Programa de seguridad vial, señalización</v>
      </c>
      <c r="N109" s="15">
        <v>2</v>
      </c>
      <c r="O109" s="16">
        <v>2</v>
      </c>
      <c r="P109" s="16">
        <v>60</v>
      </c>
      <c r="Q109" s="16">
        <f t="shared" si="7"/>
        <v>4</v>
      </c>
      <c r="R109" s="16">
        <f t="shared" si="8"/>
        <v>240</v>
      </c>
      <c r="S109" s="26" t="str">
        <f t="shared" si="9"/>
        <v>B-4</v>
      </c>
      <c r="T109" s="68" t="str">
        <f t="shared" si="5"/>
        <v>II</v>
      </c>
      <c r="U109" s="68" t="str">
        <f t="shared" si="6"/>
        <v>No Aceptable o Aceptable Con Control Especifico</v>
      </c>
      <c r="V109" s="100"/>
      <c r="W109" s="14" t="str">
        <f>VLOOKUP(H109,[2]Hoja1!A$2:G$445,6,0)</f>
        <v>Muerte</v>
      </c>
      <c r="X109" s="15"/>
      <c r="Y109" s="15"/>
      <c r="Z109" s="15"/>
      <c r="AA109" s="14"/>
      <c r="AB109" s="14" t="str">
        <f>VLOOKUP(H109,[2]Hoja1!A$2:G$445,7,0)</f>
        <v>Seguridad vial y manejo defensivo, aseguramiento de áreas de trabajo</v>
      </c>
      <c r="AC109" s="15" t="s">
        <v>1211</v>
      </c>
      <c r="AD109" s="120"/>
    </row>
    <row r="110" spans="1:30" ht="51">
      <c r="A110" s="138"/>
      <c r="B110" s="138"/>
      <c r="C110" s="120"/>
      <c r="D110" s="123"/>
      <c r="E110" s="126"/>
      <c r="F110" s="126"/>
      <c r="G110" s="14" t="str">
        <f>VLOOKUP(H110,PELIGROS!A$1:G$445,2,0)</f>
        <v>Inadecuadas conexiones eléctricas-saturación en tomas de energía</v>
      </c>
      <c r="H110" s="26" t="s">
        <v>566</v>
      </c>
      <c r="I110" s="26" t="s">
        <v>1288</v>
      </c>
      <c r="J110" s="14" t="str">
        <f>VLOOKUP(H110,PELIGROS!A$2:G$445,3,0)</f>
        <v>Quemaduras, electrocución, muerte</v>
      </c>
      <c r="K110" s="15" t="s">
        <v>1202</v>
      </c>
      <c r="L110" s="14" t="str">
        <f>VLOOKUP(H110,PELIGROS!A$2:G$445,4,0)</f>
        <v>Inspecciones planeadas e inspecciones no planeadas, procedimientos de programas de seguridad y salud en el trabajo</v>
      </c>
      <c r="M110" s="14" t="str">
        <f>VLOOKUP(H110,PELIGROS!A$2:G$445,5,0)</f>
        <v>E.P.P. Bota dieléctrica, Casco dieléctrico</v>
      </c>
      <c r="N110" s="15">
        <v>2</v>
      </c>
      <c r="O110" s="16">
        <v>3</v>
      </c>
      <c r="P110" s="16">
        <v>25</v>
      </c>
      <c r="Q110" s="16">
        <f t="shared" si="7"/>
        <v>6</v>
      </c>
      <c r="R110" s="16">
        <f t="shared" si="8"/>
        <v>150</v>
      </c>
      <c r="S110" s="26" t="str">
        <f t="shared" si="9"/>
        <v>M-6</v>
      </c>
      <c r="T110" s="68" t="str">
        <f t="shared" si="5"/>
        <v>II</v>
      </c>
      <c r="U110" s="68" t="str">
        <f t="shared" si="6"/>
        <v>No Aceptable o Aceptable Con Control Especifico</v>
      </c>
      <c r="V110" s="100"/>
      <c r="W110" s="14" t="str">
        <f>VLOOKUP(H110,[2]Hoja1!A$2:G$445,6,0)</f>
        <v>Muerte</v>
      </c>
      <c r="X110" s="15"/>
      <c r="Y110" s="15"/>
      <c r="Z110" s="15"/>
      <c r="AA110" s="14"/>
      <c r="AB110" s="14" t="str">
        <f>VLOOKUP(H110,[2]Hoja1!A$2:G$445,7,0)</f>
        <v>Uso y manejo adecuado de E.P.P., actos y condiciones inseguras</v>
      </c>
      <c r="AC110" s="15" t="s">
        <v>1242</v>
      </c>
      <c r="AD110" s="120"/>
    </row>
    <row r="111" spans="1:30" ht="40.5">
      <c r="A111" s="138"/>
      <c r="B111" s="138"/>
      <c r="C111" s="120"/>
      <c r="D111" s="123"/>
      <c r="E111" s="126"/>
      <c r="F111" s="126"/>
      <c r="G111" s="14" t="str">
        <f>VLOOKUP(H111,PELIGROS!A$1:G$445,2,0)</f>
        <v>Superficies de trabajo irregulares o deslizantes</v>
      </c>
      <c r="H111" s="26" t="s">
        <v>597</v>
      </c>
      <c r="I111" s="26" t="s">
        <v>1288</v>
      </c>
      <c r="J111" s="14" t="str">
        <f>VLOOKUP(H111,PELIGROS!A$2:G$445,3,0)</f>
        <v>Caidas del mismo nivel, fracturas, golpe con objetos, caídas de objetos, obstrucción de rutas de evacuación</v>
      </c>
      <c r="K111" s="15" t="s">
        <v>1202</v>
      </c>
      <c r="L111" s="14" t="str">
        <f>VLOOKUP(H111,PELIGROS!A$2:G$445,4,0)</f>
        <v>N/A</v>
      </c>
      <c r="M111" s="14" t="str">
        <f>VLOOKUP(H111,PELIGROS!A$2:G$445,5,0)</f>
        <v>N/A</v>
      </c>
      <c r="N111" s="15">
        <v>6</v>
      </c>
      <c r="O111" s="16">
        <v>2</v>
      </c>
      <c r="P111" s="16">
        <v>25</v>
      </c>
      <c r="Q111" s="16">
        <f t="shared" si="7"/>
        <v>12</v>
      </c>
      <c r="R111" s="16">
        <f t="shared" si="8"/>
        <v>300</v>
      </c>
      <c r="S111" s="26" t="str">
        <f t="shared" si="9"/>
        <v>A-12</v>
      </c>
      <c r="T111" s="68" t="str">
        <f t="shared" si="5"/>
        <v>II</v>
      </c>
      <c r="U111" s="68" t="str">
        <f t="shared" si="6"/>
        <v>No Aceptable o Aceptable Con Control Especifico</v>
      </c>
      <c r="V111" s="100"/>
      <c r="W111" s="14" t="str">
        <f>VLOOKUP(H111,[2]Hoja1!A$2:G$445,6,0)</f>
        <v>Caídas de distinto nivel</v>
      </c>
      <c r="X111" s="15"/>
      <c r="Y111" s="15"/>
      <c r="Z111" s="15"/>
      <c r="AA111" s="14"/>
      <c r="AB111" s="14" t="str">
        <f>VLOOKUP(H111,[2]Hoja1!A$2:G$445,7,0)</f>
        <v>Pautas Básicas en orden y aseo en el lugar de trabajo, actos y condiciones inseguras</v>
      </c>
      <c r="AC111" s="15" t="s">
        <v>32</v>
      </c>
      <c r="AD111" s="120"/>
    </row>
    <row r="112" spans="1:30" ht="63.75">
      <c r="A112" s="138"/>
      <c r="B112" s="138"/>
      <c r="C112" s="120"/>
      <c r="D112" s="123"/>
      <c r="E112" s="126"/>
      <c r="F112" s="126"/>
      <c r="G112" s="14" t="str">
        <f>VLOOKUP(H112,PELIGROS!A$1:G$445,2,0)</f>
        <v>Herramientas Manuales</v>
      </c>
      <c r="H112" s="26" t="s">
        <v>606</v>
      </c>
      <c r="I112" s="26" t="s">
        <v>1288</v>
      </c>
      <c r="J112" s="14" t="str">
        <f>VLOOKUP(H112,PELIGROS!A$2:G$445,3,0)</f>
        <v>Quemaduras, contusiones y lesiones</v>
      </c>
      <c r="K112" s="15" t="s">
        <v>1202</v>
      </c>
      <c r="L112" s="14" t="str">
        <f>VLOOKUP(H112,PELIGROS!A$2:G$445,4,0)</f>
        <v>Inspecciones planeadas e inspecciones no planeadas, procedimientos de programas de seguridad y salud en el trabajo</v>
      </c>
      <c r="M112" s="14" t="str">
        <f>VLOOKUP(H112,PELIGROS!A$2:G$445,5,0)</f>
        <v>E.P.P.</v>
      </c>
      <c r="N112" s="15">
        <v>2</v>
      </c>
      <c r="O112" s="16">
        <v>3</v>
      </c>
      <c r="P112" s="16">
        <v>25</v>
      </c>
      <c r="Q112" s="16">
        <f t="shared" si="7"/>
        <v>6</v>
      </c>
      <c r="R112" s="16">
        <f t="shared" si="8"/>
        <v>150</v>
      </c>
      <c r="S112" s="26" t="str">
        <f t="shared" si="9"/>
        <v>M-6</v>
      </c>
      <c r="T112" s="68" t="str">
        <f t="shared" si="5"/>
        <v>II</v>
      </c>
      <c r="U112" s="68" t="str">
        <f t="shared" si="6"/>
        <v>No Aceptable o Aceptable Con Control Especifico</v>
      </c>
      <c r="V112" s="100"/>
      <c r="W112" s="14" t="str">
        <f>VLOOKUP(H112,[2]Hoja1!A$2:G$445,6,0)</f>
        <v>Amputación</v>
      </c>
      <c r="X112" s="15"/>
      <c r="Y112" s="15"/>
      <c r="Z112" s="15"/>
      <c r="AA112" s="14"/>
      <c r="AB112" s="14" t="str">
        <f>VLOOKUP(H112,[2]Hoja1!A$2:G$445,7,0)</f>
        <v xml:space="preserve">
Uso y manejo adecuado de E.P.P., uso y manejo adecuado de herramientas manuales y/o máqinas y equipos</v>
      </c>
      <c r="AC112" s="100" t="s">
        <v>1220</v>
      </c>
      <c r="AD112" s="120"/>
    </row>
    <row r="113" spans="1:30" ht="51">
      <c r="A113" s="138"/>
      <c r="B113" s="138"/>
      <c r="C113" s="120"/>
      <c r="D113" s="123"/>
      <c r="E113" s="126"/>
      <c r="F113" s="126"/>
      <c r="G113" s="14" t="str">
        <f>VLOOKUP(H113,PELIGROS!A$1:G$445,2,0)</f>
        <v>Maquinaria y equipo</v>
      </c>
      <c r="H113" s="26" t="s">
        <v>612</v>
      </c>
      <c r="I113" s="26" t="s">
        <v>1288</v>
      </c>
      <c r="J113" s="14" t="str">
        <f>VLOOKUP(H113,PELIGROS!A$2:G$445,3,0)</f>
        <v>Atrapamiento, amputación, aplastamiento, fractura, muerte</v>
      </c>
      <c r="K113" s="15" t="s">
        <v>1202</v>
      </c>
      <c r="L113" s="14" t="str">
        <f>VLOOKUP(H113,PELIGROS!A$2:G$445,4,0)</f>
        <v>Inspecciones planeadas e inspecciones no planeadas, procedimientos de programas de seguridad y salud en el trabajo</v>
      </c>
      <c r="M113" s="14" t="str">
        <f>VLOOKUP(H113,PELIGROS!A$2:G$445,5,0)</f>
        <v>E.P.P.</v>
      </c>
      <c r="N113" s="15">
        <v>2</v>
      </c>
      <c r="O113" s="16">
        <v>3</v>
      </c>
      <c r="P113" s="16">
        <v>25</v>
      </c>
      <c r="Q113" s="16">
        <f t="shared" si="7"/>
        <v>6</v>
      </c>
      <c r="R113" s="16">
        <f t="shared" si="8"/>
        <v>150</v>
      </c>
      <c r="S113" s="26" t="str">
        <f t="shared" si="9"/>
        <v>M-6</v>
      </c>
      <c r="T113" s="68" t="str">
        <f t="shared" si="5"/>
        <v>II</v>
      </c>
      <c r="U113" s="68" t="str">
        <f t="shared" si="6"/>
        <v>No Aceptable o Aceptable Con Control Especifico</v>
      </c>
      <c r="V113" s="100"/>
      <c r="W113" s="14" t="str">
        <f>VLOOKUP(H113,[2]Hoja1!A$2:G$445,6,0)</f>
        <v>Aplastamiento</v>
      </c>
      <c r="X113" s="15"/>
      <c r="Y113" s="15"/>
      <c r="Z113" s="15"/>
      <c r="AA113" s="14"/>
      <c r="AB113" s="14" t="str">
        <f>VLOOKUP(H113,[2]Hoja1!A$2:G$445,7,0)</f>
        <v>Uso y manejo adecuado de E.P.P., uso y manejo adecuado de herramientas amnuales y/o máquinas y equipos</v>
      </c>
      <c r="AC113" s="100"/>
      <c r="AD113" s="120"/>
    </row>
    <row r="114" spans="1:30" ht="63.75">
      <c r="A114" s="138"/>
      <c r="B114" s="138"/>
      <c r="C114" s="120"/>
      <c r="D114" s="123"/>
      <c r="E114" s="126"/>
      <c r="F114" s="126"/>
      <c r="G114" s="14" t="str">
        <f>VLOOKUP(H114,PELIGROS!A$1:G$445,2,0)</f>
        <v>Atraco, golpiza, atentados y secuestrados</v>
      </c>
      <c r="H114" s="26" t="s">
        <v>57</v>
      </c>
      <c r="I114" s="26" t="s">
        <v>1288</v>
      </c>
      <c r="J114" s="14" t="str">
        <f>VLOOKUP(H114,PELIGROS!A$2:G$445,3,0)</f>
        <v>Estrés, golpes, Secuestros</v>
      </c>
      <c r="K114" s="15" t="s">
        <v>1202</v>
      </c>
      <c r="L114" s="14" t="str">
        <f>VLOOKUP(H114,PELIGROS!A$2:G$445,4,0)</f>
        <v>Inspecciones planeadas e inspecciones no planeadas, procedimientos de programas de seguridad y salud en el trabajo</v>
      </c>
      <c r="M114" s="14" t="str">
        <f>VLOOKUP(H114,PELIGROS!A$2:G$445,5,0)</f>
        <v xml:space="preserve">Uniformes Corporativos, Caquetas corporativas, Carnetización
</v>
      </c>
      <c r="N114" s="15">
        <v>2</v>
      </c>
      <c r="O114" s="16">
        <v>2</v>
      </c>
      <c r="P114" s="16">
        <v>60</v>
      </c>
      <c r="Q114" s="16">
        <f t="shared" si="7"/>
        <v>4</v>
      </c>
      <c r="R114" s="16">
        <f t="shared" si="8"/>
        <v>240</v>
      </c>
      <c r="S114" s="26" t="str">
        <f t="shared" si="9"/>
        <v>B-4</v>
      </c>
      <c r="T114" s="68" t="str">
        <f t="shared" si="5"/>
        <v>II</v>
      </c>
      <c r="U114" s="68" t="str">
        <f t="shared" si="6"/>
        <v>No Aceptable o Aceptable Con Control Especifico</v>
      </c>
      <c r="V114" s="100"/>
      <c r="W114" s="14" t="str">
        <f>VLOOKUP(H114,[2]Hoja1!A$2:G$445,6,0)</f>
        <v>Secuestros</v>
      </c>
      <c r="X114" s="15"/>
      <c r="Y114" s="15"/>
      <c r="Z114" s="15"/>
      <c r="AA114" s="14"/>
      <c r="AB114" s="14" t="str">
        <f>VLOOKUP(H114,[2]Hoja1!A$2:G$445,7,0)</f>
        <v>N/A</v>
      </c>
      <c r="AC114" s="15" t="s">
        <v>1213</v>
      </c>
      <c r="AD114" s="120"/>
    </row>
    <row r="115" spans="1:30" ht="89.25">
      <c r="A115" s="138"/>
      <c r="B115" s="138"/>
      <c r="C115" s="120"/>
      <c r="D115" s="123"/>
      <c r="E115" s="126"/>
      <c r="F115" s="126"/>
      <c r="G115" s="14" t="str">
        <f>VLOOKUP(H115,PELIGROS!A$1:G$445,2,0)</f>
        <v>MANTENIMIENTO DE PUENTE GRUAS, LIMPIEZA DE CANALES, MANTENIMIENTO DE INSTALACIONES LOCATIVAS, MANTENIMIENTO Y REPARACIÓN DE POZOS</v>
      </c>
      <c r="H115" s="26" t="s">
        <v>624</v>
      </c>
      <c r="I115" s="26" t="s">
        <v>1288</v>
      </c>
      <c r="J115" s="14" t="str">
        <f>VLOOKUP(H115,PELIGROS!A$2:G$445,3,0)</f>
        <v>LESIONES, FRACTURAS, MUERTE</v>
      </c>
      <c r="K115" s="15" t="s">
        <v>1202</v>
      </c>
      <c r="L115" s="14" t="str">
        <f>VLOOKUP(H115,PELIGROS!A$2:G$445,4,0)</f>
        <v>Inspecciones planeadas e inspecciones no planeadas, procedimientos de programas de seguridad y salud en el trabajo</v>
      </c>
      <c r="M115" s="14" t="str">
        <f>VLOOKUP(H115,PELIGROS!A$2:G$445,5,0)</f>
        <v>EPP</v>
      </c>
      <c r="N115" s="15">
        <v>2</v>
      </c>
      <c r="O115" s="16">
        <v>2</v>
      </c>
      <c r="P115" s="16">
        <v>60</v>
      </c>
      <c r="Q115" s="16">
        <f t="shared" si="7"/>
        <v>4</v>
      </c>
      <c r="R115" s="16">
        <f t="shared" si="8"/>
        <v>240</v>
      </c>
      <c r="S115" s="26" t="str">
        <f t="shared" si="9"/>
        <v>B-4</v>
      </c>
      <c r="T115" s="68" t="str">
        <f t="shared" si="5"/>
        <v>II</v>
      </c>
      <c r="U115" s="68" t="str">
        <f t="shared" si="6"/>
        <v>No Aceptable o Aceptable Con Control Especifico</v>
      </c>
      <c r="V115" s="100"/>
      <c r="W115" s="14" t="str">
        <f>VLOOKUP(H115,[2]Hoja1!A$2:G$445,6,0)</f>
        <v>MUERTE</v>
      </c>
      <c r="X115" s="15"/>
      <c r="Y115" s="15"/>
      <c r="Z115" s="15"/>
      <c r="AA115" s="14"/>
      <c r="AB115" s="14" t="str">
        <f>VLOOKUP(H115,[2]Hoja1!A$2:G$445,7,0)</f>
        <v>CERTIFICACIÓN Y/O ENTRENAMIENTO EN TRABAJO SEGURO EN ALTURAS; DILGENCIAMIENTO DE PERMISO DE TRABAJO; USO Y MANEJO ADECUADO DE E.P.P.; ARME Y DESARME DE ANDAMIOS</v>
      </c>
      <c r="AC115" s="15" t="s">
        <v>32</v>
      </c>
      <c r="AD115" s="120"/>
    </row>
    <row r="116" spans="1:30" ht="63.75">
      <c r="A116" s="138"/>
      <c r="B116" s="138"/>
      <c r="C116" s="120"/>
      <c r="D116" s="123"/>
      <c r="E116" s="126"/>
      <c r="F116" s="126"/>
      <c r="G116" s="14" t="str">
        <f>VLOOKUP(H116,PELIGROS!A$1:G$445,2,0)</f>
        <v>Ingreso a pozos, Red de acueducto o excavaciones</v>
      </c>
      <c r="H116" s="26" t="s">
        <v>571</v>
      </c>
      <c r="I116" s="26" t="s">
        <v>1288</v>
      </c>
      <c r="J116" s="14" t="str">
        <f>VLOOKUP(H116,PELIGROS!A$2:G$445,3,0)</f>
        <v>Intoxicación, asfixicia, daños vías resiratorias, muerte</v>
      </c>
      <c r="K116" s="15" t="s">
        <v>1202</v>
      </c>
      <c r="L116" s="14" t="str">
        <f>VLOOKUP(H116,PELIGROS!A$2:G$445,4,0)</f>
        <v>Inspecciones planeadas e inspecciones no planeadas, procedimientos de programas de seguridad y salud en el trabajo</v>
      </c>
      <c r="M116" s="14" t="str">
        <f>VLOOKUP(H116,PELIGROS!A$2:G$445,5,0)</f>
        <v>E.P.P. Colectivos, Tripoide</v>
      </c>
      <c r="N116" s="15">
        <v>2</v>
      </c>
      <c r="O116" s="16">
        <v>2</v>
      </c>
      <c r="P116" s="16">
        <v>60</v>
      </c>
      <c r="Q116" s="16">
        <f t="shared" si="7"/>
        <v>4</v>
      </c>
      <c r="R116" s="16">
        <f t="shared" si="8"/>
        <v>240</v>
      </c>
      <c r="S116" s="26" t="str">
        <f t="shared" si="9"/>
        <v>B-4</v>
      </c>
      <c r="T116" s="68" t="str">
        <f t="shared" si="5"/>
        <v>II</v>
      </c>
      <c r="U116" s="68" t="str">
        <f t="shared" si="6"/>
        <v>No Aceptable o Aceptable Con Control Especifico</v>
      </c>
      <c r="V116" s="100"/>
      <c r="W116" s="14" t="str">
        <f>VLOOKUP(H116,[2]Hoja1!A$2:G$445,6,0)</f>
        <v>Muerte</v>
      </c>
      <c r="X116" s="15"/>
      <c r="Y116" s="15"/>
      <c r="Z116" s="15"/>
      <c r="AA116" s="14"/>
      <c r="AB116" s="14" t="str">
        <f>VLOOKUP(H116,[2]Hoja1!A$2:G$445,7,0)</f>
        <v>Trabajo seguro en espacios confinados y manejo de medidores de gases, diligenciamiento de permisos de trabajos, uso y manejo adecuado de E.P.P.</v>
      </c>
      <c r="AC116" s="15" t="s">
        <v>1212</v>
      </c>
      <c r="AD116" s="120"/>
    </row>
    <row r="117" spans="1:30" ht="51">
      <c r="A117" s="138"/>
      <c r="B117" s="138"/>
      <c r="C117" s="120"/>
      <c r="D117" s="123"/>
      <c r="E117" s="126"/>
      <c r="F117" s="126"/>
      <c r="G117" s="14" t="str">
        <f>VLOOKUP(H117,PELIGROS!A$1:G$445,2,0)</f>
        <v>MATERIAL PARTICULADO</v>
      </c>
      <c r="H117" s="26" t="s">
        <v>269</v>
      </c>
      <c r="I117" s="26" t="s">
        <v>1285</v>
      </c>
      <c r="J117" s="14" t="str">
        <f>VLOOKUP(H117,PELIGROS!A$2:G$445,3,0)</f>
        <v>NEUMOCONIOSIS, BRONQUITIS, ASMA, SILICOSIS</v>
      </c>
      <c r="K117" s="15" t="s">
        <v>1202</v>
      </c>
      <c r="L117" s="14" t="str">
        <f>VLOOKUP(H117,PELIGROS!A$2:G$445,4,0)</f>
        <v>Inspecciones planeadas e inspecciones no planeadas, procedimientos de programas de seguridad y salud en el trabajo</v>
      </c>
      <c r="M117" s="14" t="str">
        <f>VLOOKUP(H117,PELIGROS!A$2:G$445,5,0)</f>
        <v>EPP MASCARILLAS Y FILTROS</v>
      </c>
      <c r="N117" s="15">
        <v>2</v>
      </c>
      <c r="O117" s="16">
        <v>2</v>
      </c>
      <c r="P117" s="16">
        <v>10</v>
      </c>
      <c r="Q117" s="16">
        <f t="shared" si="7"/>
        <v>4</v>
      </c>
      <c r="R117" s="16">
        <f t="shared" si="8"/>
        <v>40</v>
      </c>
      <c r="S117" s="26" t="str">
        <f t="shared" si="9"/>
        <v>B-4</v>
      </c>
      <c r="T117" s="68" t="str">
        <f t="shared" si="5"/>
        <v>III</v>
      </c>
      <c r="U117" s="68" t="str">
        <f t="shared" si="6"/>
        <v>Mejorable</v>
      </c>
      <c r="V117" s="100"/>
      <c r="W117" s="14" t="str">
        <f>VLOOKUP(H117,[2]Hoja1!A$2:G$445,6,0)</f>
        <v>NEUMOCONIOSIS</v>
      </c>
      <c r="X117" s="15"/>
      <c r="Y117" s="15"/>
      <c r="Z117" s="15"/>
      <c r="AA117" s="14"/>
      <c r="AB117" s="14" t="str">
        <f>VLOOKUP(H117,[2]Hoja1!A$2:G$445,7,0)</f>
        <v>USO Y MANEJO DE LOS EPP</v>
      </c>
      <c r="AC117" s="15" t="s">
        <v>1243</v>
      </c>
      <c r="AD117" s="120"/>
    </row>
    <row r="118" spans="1:30" ht="51.75" thickBot="1">
      <c r="A118" s="139"/>
      <c r="B118" s="139"/>
      <c r="C118" s="121"/>
      <c r="D118" s="124"/>
      <c r="E118" s="127"/>
      <c r="F118" s="127"/>
      <c r="G118" s="17" t="str">
        <f>VLOOKUP(H118,PELIGROS!A$1:G$445,2,0)</f>
        <v>SISMOS, INCENDIOS, INUNDACIONES, TERREMOTOS, VENDAVALES, DERRUMBE</v>
      </c>
      <c r="H118" s="27" t="s">
        <v>62</v>
      </c>
      <c r="I118" s="27" t="s">
        <v>1289</v>
      </c>
      <c r="J118" s="17" t="str">
        <f>VLOOKUP(H118,PELIGROS!A$2:G$445,3,0)</f>
        <v>SISMOS, INCENDIOS, INUNDACIONES, TERREMOTOS, VENDAVALES</v>
      </c>
      <c r="K118" s="18" t="s">
        <v>1223</v>
      </c>
      <c r="L118" s="17" t="str">
        <f>VLOOKUP(H118,PELIGROS!A$2:G$445,4,0)</f>
        <v>Inspecciones planeadas e inspecciones no planeadas, procedimientos de programas de seguridad y salud en el trabajo</v>
      </c>
      <c r="M118" s="17" t="str">
        <f>VLOOKUP(H118,PELIGROS!A$2:G$445,5,0)</f>
        <v>BRIGADAS DE EMERGENCIAS</v>
      </c>
      <c r="N118" s="18">
        <v>2</v>
      </c>
      <c r="O118" s="19">
        <v>1</v>
      </c>
      <c r="P118" s="19">
        <v>100</v>
      </c>
      <c r="Q118" s="19">
        <f t="shared" si="7"/>
        <v>2</v>
      </c>
      <c r="R118" s="19">
        <f t="shared" si="8"/>
        <v>200</v>
      </c>
      <c r="S118" s="27" t="str">
        <f t="shared" si="9"/>
        <v>B-2</v>
      </c>
      <c r="T118" s="69" t="str">
        <f t="shared" si="5"/>
        <v>II</v>
      </c>
      <c r="U118" s="69" t="str">
        <f t="shared" si="6"/>
        <v>No Aceptable o Aceptable Con Control Especifico</v>
      </c>
      <c r="V118" s="101"/>
      <c r="W118" s="17" t="str">
        <f>VLOOKUP(H118,[2]Hoja1!A$2:G$445,6,0)</f>
        <v>MUERTE</v>
      </c>
      <c r="X118" s="18"/>
      <c r="Y118" s="18"/>
      <c r="Z118" s="18"/>
      <c r="AA118" s="17"/>
      <c r="AB118" s="17" t="str">
        <f>VLOOKUP(H118,[2]Hoja1!A$2:G$445,7,0)</f>
        <v>ENTRENAMIENTO DE LA BRIGADA; DIVULGACIÓN DE PLAN DE EMERGENCIA</v>
      </c>
      <c r="AC118" s="18" t="s">
        <v>1215</v>
      </c>
      <c r="AD118" s="121"/>
    </row>
    <row r="120" spans="1:30" ht="13.5" thickBot="1"/>
    <row r="121" spans="1:30" ht="15.75" customHeight="1" thickBot="1">
      <c r="A121" s="116" t="s">
        <v>1193</v>
      </c>
      <c r="B121" s="116"/>
      <c r="C121" s="116"/>
      <c r="D121" s="116"/>
      <c r="E121" s="116"/>
      <c r="F121" s="116"/>
      <c r="G121" s="116"/>
    </row>
    <row r="122" spans="1:30" ht="15.75" customHeight="1" thickBot="1">
      <c r="A122" s="109" t="s">
        <v>1194</v>
      </c>
      <c r="B122" s="109"/>
      <c r="C122" s="109"/>
      <c r="D122" s="117" t="s">
        <v>1195</v>
      </c>
      <c r="E122" s="117"/>
      <c r="F122" s="117"/>
      <c r="G122" s="117"/>
    </row>
    <row r="123" spans="1:30" ht="15.75" customHeight="1">
      <c r="A123" s="106" t="s">
        <v>1245</v>
      </c>
      <c r="B123" s="107"/>
      <c r="C123" s="108"/>
      <c r="D123" s="118" t="s">
        <v>1244</v>
      </c>
      <c r="E123" s="118"/>
      <c r="F123" s="118"/>
      <c r="G123" s="118"/>
    </row>
    <row r="124" spans="1:30" s="3" customFormat="1" ht="15.75" customHeight="1" thickBot="1">
      <c r="A124" s="103"/>
      <c r="B124" s="104"/>
      <c r="C124" s="105"/>
      <c r="D124" s="102"/>
      <c r="E124" s="102"/>
      <c r="F124" s="102"/>
      <c r="G124" s="102"/>
      <c r="J124" s="1"/>
      <c r="K124" s="2"/>
      <c r="L124" s="2"/>
      <c r="M124" s="2"/>
      <c r="N124" s="1"/>
      <c r="O124" s="1"/>
      <c r="P124" s="1"/>
      <c r="Q124" s="1"/>
      <c r="R124" s="1"/>
      <c r="S124" s="1"/>
      <c r="T124" s="1"/>
      <c r="U124" s="1"/>
      <c r="V124" s="1"/>
      <c r="W124" s="1"/>
      <c r="X124" s="1"/>
      <c r="Y124" s="1"/>
      <c r="Z124" s="1"/>
      <c r="AA124" s="1"/>
      <c r="AB124" s="4"/>
      <c r="AC124" s="1"/>
      <c r="AD124" s="1"/>
    </row>
  </sheetData>
  <mergeCells count="71">
    <mergeCell ref="AC102:AC103"/>
    <mergeCell ref="AC104:AC105"/>
    <mergeCell ref="AC107:AC108"/>
    <mergeCell ref="AC112:AC113"/>
    <mergeCell ref="B11:B118"/>
    <mergeCell ref="AD77:AD96"/>
    <mergeCell ref="AC82:AC83"/>
    <mergeCell ref="AC84:AC85"/>
    <mergeCell ref="AC87:AC88"/>
    <mergeCell ref="AC91:AC92"/>
    <mergeCell ref="C97:C118"/>
    <mergeCell ref="D97:D118"/>
    <mergeCell ref="E97:E118"/>
    <mergeCell ref="F97:F118"/>
    <mergeCell ref="V97:V118"/>
    <mergeCell ref="AD55:AD76"/>
    <mergeCell ref="AC60:AC61"/>
    <mergeCell ref="AC62:AC63"/>
    <mergeCell ref="AC65:AC66"/>
    <mergeCell ref="AD97:AD118"/>
    <mergeCell ref="AC70:AC71"/>
    <mergeCell ref="C77:C96"/>
    <mergeCell ref="D77:D96"/>
    <mergeCell ref="E77:E96"/>
    <mergeCell ref="F77:F96"/>
    <mergeCell ref="V77:V96"/>
    <mergeCell ref="C55:C76"/>
    <mergeCell ref="D55:D76"/>
    <mergeCell ref="E55:E76"/>
    <mergeCell ref="F55:F76"/>
    <mergeCell ref="V55:V76"/>
    <mergeCell ref="V33:V54"/>
    <mergeCell ref="V11:V32"/>
    <mergeCell ref="AC11:AC15"/>
    <mergeCell ref="AD33:AD54"/>
    <mergeCell ref="AC38:AC39"/>
    <mergeCell ref="AC40:AC41"/>
    <mergeCell ref="AC43:AC44"/>
    <mergeCell ref="AC48:AC49"/>
    <mergeCell ref="A124:C124"/>
    <mergeCell ref="D124:G124"/>
    <mergeCell ref="C11:C32"/>
    <mergeCell ref="D11:D32"/>
    <mergeCell ref="E11:E32"/>
    <mergeCell ref="F11:F32"/>
    <mergeCell ref="A122:C122"/>
    <mergeCell ref="D122:G122"/>
    <mergeCell ref="A123:C123"/>
    <mergeCell ref="D123:G123"/>
    <mergeCell ref="A121:G121"/>
    <mergeCell ref="C33:C54"/>
    <mergeCell ref="D33:D54"/>
    <mergeCell ref="E33:E54"/>
    <mergeCell ref="F33:F54"/>
    <mergeCell ref="A11:A118"/>
    <mergeCell ref="AD11:AD32"/>
    <mergeCell ref="AC18:AC20"/>
    <mergeCell ref="E5:G5"/>
    <mergeCell ref="A8:A10"/>
    <mergeCell ref="B8:B10"/>
    <mergeCell ref="C8:F9"/>
    <mergeCell ref="J8:J10"/>
    <mergeCell ref="H10:I10"/>
    <mergeCell ref="G8:I9"/>
    <mergeCell ref="K8:M9"/>
    <mergeCell ref="N8:T9"/>
    <mergeCell ref="U8:U9"/>
    <mergeCell ref="V8:W9"/>
    <mergeCell ref="X8:AD9"/>
    <mergeCell ref="AC21:AC24"/>
    <mergeCell ref="AC25:AC26"/>
  </mergeCells>
  <conditionalFormatting sqref="U1:U10 U119:U1048576">
    <cfRule type="containsText" dxfId="879" priority="585" operator="containsText" text="No Aceptable o Aceptable con Control Especifico">
      <formula>NOT(ISERROR(SEARCH("No Aceptable o Aceptable con Control Especifico",U1)))</formula>
    </cfRule>
    <cfRule type="containsText" dxfId="878" priority="586" operator="containsText" text="No Aceptable">
      <formula>NOT(ISERROR(SEARCH("No Aceptable",U1)))</formula>
    </cfRule>
    <cfRule type="containsText" dxfId="877" priority="587" operator="containsText" text="No Aceptable o Aceptable con Control Especifico">
      <formula>NOT(ISERROR(SEARCH("No Aceptable o Aceptable con Control Especifico",U1)))</formula>
    </cfRule>
  </conditionalFormatting>
  <conditionalFormatting sqref="T1:T10 T119:T1048576">
    <cfRule type="cellIs" dxfId="876" priority="584" operator="equal">
      <formula>"II"</formula>
    </cfRule>
  </conditionalFormatting>
  <conditionalFormatting sqref="T11:T32">
    <cfRule type="cellIs" dxfId="875" priority="580" stopIfTrue="1" operator="equal">
      <formula>"IV"</formula>
    </cfRule>
    <cfRule type="cellIs" dxfId="874" priority="581" stopIfTrue="1" operator="equal">
      <formula>"III"</formula>
    </cfRule>
    <cfRule type="cellIs" dxfId="873" priority="582" stopIfTrue="1" operator="equal">
      <formula>"II"</formula>
    </cfRule>
    <cfRule type="cellIs" dxfId="872" priority="583" stopIfTrue="1" operator="equal">
      <formula>"I"</formula>
    </cfRule>
  </conditionalFormatting>
  <conditionalFormatting sqref="U11:U32">
    <cfRule type="cellIs" dxfId="871" priority="578" stopIfTrue="1" operator="equal">
      <formula>"No Aceptable"</formula>
    </cfRule>
    <cfRule type="cellIs" dxfId="870" priority="579" stopIfTrue="1" operator="equal">
      <formula>"Aceptable"</formula>
    </cfRule>
  </conditionalFormatting>
  <conditionalFormatting sqref="U11:U32">
    <cfRule type="cellIs" dxfId="869" priority="577" stopIfTrue="1" operator="equal">
      <formula>"No Aceptable o Aceptable Con Control Especifico"</formula>
    </cfRule>
  </conditionalFormatting>
  <conditionalFormatting sqref="U11:U32">
    <cfRule type="containsText" dxfId="868" priority="576" stopIfTrue="1" operator="containsText" text="Mejorable">
      <formula>NOT(ISERROR(SEARCH("Mejorable",U11)))</formula>
    </cfRule>
  </conditionalFormatting>
  <conditionalFormatting sqref="P11:P29 P31:P32">
    <cfRule type="cellIs" priority="575" stopIfTrue="1" operator="equal">
      <formula>"10, 25, 50, 100"</formula>
    </cfRule>
  </conditionalFormatting>
  <conditionalFormatting sqref="P30">
    <cfRule type="cellIs" priority="566" stopIfTrue="1" operator="equal">
      <formula>"10, 25, 50, 100"</formula>
    </cfRule>
  </conditionalFormatting>
  <conditionalFormatting sqref="P38:P40">
    <cfRule type="cellIs" priority="558" stopIfTrue="1" operator="equal">
      <formula>"10, 25, 50, 100"</formula>
    </cfRule>
  </conditionalFormatting>
  <conditionalFormatting sqref="T38:T40">
    <cfRule type="cellIs" dxfId="867" priority="554" stopIfTrue="1" operator="equal">
      <formula>"IV"</formula>
    </cfRule>
    <cfRule type="cellIs" dxfId="866" priority="555" stopIfTrue="1" operator="equal">
      <formula>"III"</formula>
    </cfRule>
    <cfRule type="cellIs" dxfId="865" priority="556" stopIfTrue="1" operator="equal">
      <formula>"II"</formula>
    </cfRule>
    <cfRule type="cellIs" dxfId="864" priority="557" stopIfTrue="1" operator="equal">
      <formula>"I"</formula>
    </cfRule>
  </conditionalFormatting>
  <conditionalFormatting sqref="U38:U40">
    <cfRule type="cellIs" dxfId="863" priority="552" stopIfTrue="1" operator="equal">
      <formula>"No Aceptable"</formula>
    </cfRule>
    <cfRule type="cellIs" dxfId="862" priority="553" stopIfTrue="1" operator="equal">
      <formula>"Aceptable"</formula>
    </cfRule>
  </conditionalFormatting>
  <conditionalFormatting sqref="U38:U40">
    <cfRule type="cellIs" dxfId="861" priority="551" stopIfTrue="1" operator="equal">
      <formula>"No Aceptable o Aceptable Con Control Especifico"</formula>
    </cfRule>
  </conditionalFormatting>
  <conditionalFormatting sqref="U38:U40">
    <cfRule type="containsText" dxfId="860" priority="550" stopIfTrue="1" operator="containsText" text="Mejorable">
      <formula>NOT(ISERROR(SEARCH("Mejorable",U38)))</formula>
    </cfRule>
  </conditionalFormatting>
  <conditionalFormatting sqref="P33:P34 P43:P44 P54">
    <cfRule type="cellIs" priority="549" stopIfTrue="1" operator="equal">
      <formula>"10, 25, 50, 100"</formula>
    </cfRule>
  </conditionalFormatting>
  <conditionalFormatting sqref="T33:T34 T43:T44 T54">
    <cfRule type="cellIs" dxfId="859" priority="545" stopIfTrue="1" operator="equal">
      <formula>"IV"</formula>
    </cfRule>
    <cfRule type="cellIs" dxfId="858" priority="546" stopIfTrue="1" operator="equal">
      <formula>"III"</formula>
    </cfRule>
    <cfRule type="cellIs" dxfId="857" priority="547" stopIfTrue="1" operator="equal">
      <formula>"II"</formula>
    </cfRule>
    <cfRule type="cellIs" dxfId="856" priority="548" stopIfTrue="1" operator="equal">
      <formula>"I"</formula>
    </cfRule>
  </conditionalFormatting>
  <conditionalFormatting sqref="U33:U34 U43:U44 U54">
    <cfRule type="cellIs" dxfId="855" priority="543" stopIfTrue="1" operator="equal">
      <formula>"No Aceptable"</formula>
    </cfRule>
    <cfRule type="cellIs" dxfId="854" priority="544" stopIfTrue="1" operator="equal">
      <formula>"Aceptable"</formula>
    </cfRule>
  </conditionalFormatting>
  <conditionalFormatting sqref="U33:U34 U43:U44 U54">
    <cfRule type="cellIs" dxfId="853" priority="542" stopIfTrue="1" operator="equal">
      <formula>"No Aceptable o Aceptable Con Control Especifico"</formula>
    </cfRule>
  </conditionalFormatting>
  <conditionalFormatting sqref="U33:U34 U43:U44 U54">
    <cfRule type="containsText" dxfId="852" priority="541" stopIfTrue="1" operator="containsText" text="Mejorable">
      <formula>NOT(ISERROR(SEARCH("Mejorable",U33)))</formula>
    </cfRule>
  </conditionalFormatting>
  <conditionalFormatting sqref="P35">
    <cfRule type="cellIs" priority="540" stopIfTrue="1" operator="equal">
      <formula>"10, 25, 50, 100"</formula>
    </cfRule>
  </conditionalFormatting>
  <conditionalFormatting sqref="T35">
    <cfRule type="cellIs" dxfId="851" priority="536" stopIfTrue="1" operator="equal">
      <formula>"IV"</formula>
    </cfRule>
    <cfRule type="cellIs" dxfId="850" priority="537" stopIfTrue="1" operator="equal">
      <formula>"III"</formula>
    </cfRule>
    <cfRule type="cellIs" dxfId="849" priority="538" stopIfTrue="1" operator="equal">
      <formula>"II"</formula>
    </cfRule>
    <cfRule type="cellIs" dxfId="848" priority="539" stopIfTrue="1" operator="equal">
      <formula>"I"</formula>
    </cfRule>
  </conditionalFormatting>
  <conditionalFormatting sqref="U35">
    <cfRule type="cellIs" dxfId="847" priority="534" stopIfTrue="1" operator="equal">
      <formula>"No Aceptable"</formula>
    </cfRule>
    <cfRule type="cellIs" dxfId="846" priority="535" stopIfTrue="1" operator="equal">
      <formula>"Aceptable"</formula>
    </cfRule>
  </conditionalFormatting>
  <conditionalFormatting sqref="U35">
    <cfRule type="cellIs" dxfId="845" priority="533" stopIfTrue="1" operator="equal">
      <formula>"No Aceptable o Aceptable Con Control Especifico"</formula>
    </cfRule>
  </conditionalFormatting>
  <conditionalFormatting sqref="U35">
    <cfRule type="containsText" dxfId="844" priority="532" stopIfTrue="1" operator="containsText" text="Mejorable">
      <formula>NOT(ISERROR(SEARCH("Mejorable",U35)))</formula>
    </cfRule>
  </conditionalFormatting>
  <conditionalFormatting sqref="P37">
    <cfRule type="cellIs" priority="531" stopIfTrue="1" operator="equal">
      <formula>"10, 25, 50, 100"</formula>
    </cfRule>
  </conditionalFormatting>
  <conditionalFormatting sqref="T37">
    <cfRule type="cellIs" dxfId="843" priority="527" stopIfTrue="1" operator="equal">
      <formula>"IV"</formula>
    </cfRule>
    <cfRule type="cellIs" dxfId="842" priority="528" stopIfTrue="1" operator="equal">
      <formula>"III"</formula>
    </cfRule>
    <cfRule type="cellIs" dxfId="841" priority="529" stopIfTrue="1" operator="equal">
      <formula>"II"</formula>
    </cfRule>
    <cfRule type="cellIs" dxfId="840" priority="530" stopIfTrue="1" operator="equal">
      <formula>"I"</formula>
    </cfRule>
  </conditionalFormatting>
  <conditionalFormatting sqref="U37">
    <cfRule type="cellIs" dxfId="839" priority="525" stopIfTrue="1" operator="equal">
      <formula>"No Aceptable"</formula>
    </cfRule>
    <cfRule type="cellIs" dxfId="838" priority="526" stopIfTrue="1" operator="equal">
      <formula>"Aceptable"</formula>
    </cfRule>
  </conditionalFormatting>
  <conditionalFormatting sqref="U37">
    <cfRule type="cellIs" dxfId="837" priority="524" stopIfTrue="1" operator="equal">
      <formula>"No Aceptable o Aceptable Con Control Especifico"</formula>
    </cfRule>
  </conditionalFormatting>
  <conditionalFormatting sqref="U37">
    <cfRule type="containsText" dxfId="836" priority="523" stopIfTrue="1" operator="containsText" text="Mejorable">
      <formula>NOT(ISERROR(SEARCH("Mejorable",U37)))</formula>
    </cfRule>
  </conditionalFormatting>
  <conditionalFormatting sqref="P41">
    <cfRule type="cellIs" priority="522" stopIfTrue="1" operator="equal">
      <formula>"10, 25, 50, 100"</formula>
    </cfRule>
  </conditionalFormatting>
  <conditionalFormatting sqref="T41">
    <cfRule type="cellIs" dxfId="835" priority="518" stopIfTrue="1" operator="equal">
      <formula>"IV"</formula>
    </cfRule>
    <cfRule type="cellIs" dxfId="834" priority="519" stopIfTrue="1" operator="equal">
      <formula>"III"</formula>
    </cfRule>
    <cfRule type="cellIs" dxfId="833" priority="520" stopIfTrue="1" operator="equal">
      <formula>"II"</formula>
    </cfRule>
    <cfRule type="cellIs" dxfId="832" priority="521" stopIfTrue="1" operator="equal">
      <formula>"I"</formula>
    </cfRule>
  </conditionalFormatting>
  <conditionalFormatting sqref="U41">
    <cfRule type="cellIs" dxfId="831" priority="516" stopIfTrue="1" operator="equal">
      <formula>"No Aceptable"</formula>
    </cfRule>
    <cfRule type="cellIs" dxfId="830" priority="517" stopIfTrue="1" operator="equal">
      <formula>"Aceptable"</formula>
    </cfRule>
  </conditionalFormatting>
  <conditionalFormatting sqref="U41">
    <cfRule type="cellIs" dxfId="829" priority="515" stopIfTrue="1" operator="equal">
      <formula>"No Aceptable o Aceptable Con Control Especifico"</formula>
    </cfRule>
  </conditionalFormatting>
  <conditionalFormatting sqref="U41">
    <cfRule type="containsText" dxfId="828" priority="514" stopIfTrue="1" operator="containsText" text="Mejorable">
      <formula>NOT(ISERROR(SEARCH("Mejorable",U41)))</formula>
    </cfRule>
  </conditionalFormatting>
  <conditionalFormatting sqref="P42">
    <cfRule type="cellIs" priority="513" stopIfTrue="1" operator="equal">
      <formula>"10, 25, 50, 100"</formula>
    </cfRule>
  </conditionalFormatting>
  <conditionalFormatting sqref="T42">
    <cfRule type="cellIs" dxfId="827" priority="509" stopIfTrue="1" operator="equal">
      <formula>"IV"</formula>
    </cfRule>
    <cfRule type="cellIs" dxfId="826" priority="510" stopIfTrue="1" operator="equal">
      <formula>"III"</formula>
    </cfRule>
    <cfRule type="cellIs" dxfId="825" priority="511" stopIfTrue="1" operator="equal">
      <formula>"II"</formula>
    </cfRule>
    <cfRule type="cellIs" dxfId="824" priority="512" stopIfTrue="1" operator="equal">
      <formula>"I"</formula>
    </cfRule>
  </conditionalFormatting>
  <conditionalFormatting sqref="U42">
    <cfRule type="cellIs" dxfId="823" priority="507" stopIfTrue="1" operator="equal">
      <formula>"No Aceptable"</formula>
    </cfRule>
    <cfRule type="cellIs" dxfId="822" priority="508" stopIfTrue="1" operator="equal">
      <formula>"Aceptable"</formula>
    </cfRule>
  </conditionalFormatting>
  <conditionalFormatting sqref="U42">
    <cfRule type="cellIs" dxfId="821" priority="506" stopIfTrue="1" operator="equal">
      <formula>"No Aceptable o Aceptable Con Control Especifico"</formula>
    </cfRule>
  </conditionalFormatting>
  <conditionalFormatting sqref="U42">
    <cfRule type="containsText" dxfId="820" priority="505" stopIfTrue="1" operator="containsText" text="Mejorable">
      <formula>NOT(ISERROR(SEARCH("Mejorable",U42)))</formula>
    </cfRule>
  </conditionalFormatting>
  <conditionalFormatting sqref="P45">
    <cfRule type="cellIs" priority="504" stopIfTrue="1" operator="equal">
      <formula>"10, 25, 50, 100"</formula>
    </cfRule>
  </conditionalFormatting>
  <conditionalFormatting sqref="T45">
    <cfRule type="cellIs" dxfId="819" priority="500" stopIfTrue="1" operator="equal">
      <formula>"IV"</formula>
    </cfRule>
    <cfRule type="cellIs" dxfId="818" priority="501" stopIfTrue="1" operator="equal">
      <formula>"III"</formula>
    </cfRule>
    <cfRule type="cellIs" dxfId="817" priority="502" stopIfTrue="1" operator="equal">
      <formula>"II"</formula>
    </cfRule>
    <cfRule type="cellIs" dxfId="816" priority="503" stopIfTrue="1" operator="equal">
      <formula>"I"</formula>
    </cfRule>
  </conditionalFormatting>
  <conditionalFormatting sqref="U45">
    <cfRule type="cellIs" dxfId="815" priority="498" stopIfTrue="1" operator="equal">
      <formula>"No Aceptable"</formula>
    </cfRule>
    <cfRule type="cellIs" dxfId="814" priority="499" stopIfTrue="1" operator="equal">
      <formula>"Aceptable"</formula>
    </cfRule>
  </conditionalFormatting>
  <conditionalFormatting sqref="U45">
    <cfRule type="cellIs" dxfId="813" priority="497" stopIfTrue="1" operator="equal">
      <formula>"No Aceptable o Aceptable Con Control Especifico"</formula>
    </cfRule>
  </conditionalFormatting>
  <conditionalFormatting sqref="U45">
    <cfRule type="containsText" dxfId="812" priority="496" stopIfTrue="1" operator="containsText" text="Mejorable">
      <formula>NOT(ISERROR(SEARCH("Mejorable",U45)))</formula>
    </cfRule>
  </conditionalFormatting>
  <conditionalFormatting sqref="P36">
    <cfRule type="cellIs" priority="495" stopIfTrue="1" operator="equal">
      <formula>"10, 25, 50, 100"</formula>
    </cfRule>
  </conditionalFormatting>
  <conditionalFormatting sqref="T36">
    <cfRule type="cellIs" dxfId="811" priority="491" stopIfTrue="1" operator="equal">
      <formula>"IV"</formula>
    </cfRule>
    <cfRule type="cellIs" dxfId="810" priority="492" stopIfTrue="1" operator="equal">
      <formula>"III"</formula>
    </cfRule>
    <cfRule type="cellIs" dxfId="809" priority="493" stopIfTrue="1" operator="equal">
      <formula>"II"</formula>
    </cfRule>
    <cfRule type="cellIs" dxfId="808" priority="494" stopIfTrue="1" operator="equal">
      <formula>"I"</formula>
    </cfRule>
  </conditionalFormatting>
  <conditionalFormatting sqref="U36">
    <cfRule type="cellIs" dxfId="807" priority="489" stopIfTrue="1" operator="equal">
      <formula>"No Aceptable"</formula>
    </cfRule>
    <cfRule type="cellIs" dxfId="806" priority="490" stopIfTrue="1" operator="equal">
      <formula>"Aceptable"</formula>
    </cfRule>
  </conditionalFormatting>
  <conditionalFormatting sqref="U36">
    <cfRule type="cellIs" dxfId="805" priority="488" stopIfTrue="1" operator="equal">
      <formula>"No Aceptable o Aceptable Con Control Especifico"</formula>
    </cfRule>
  </conditionalFormatting>
  <conditionalFormatting sqref="U36">
    <cfRule type="containsText" dxfId="804" priority="487" stopIfTrue="1" operator="containsText" text="Mejorable">
      <formula>NOT(ISERROR(SEARCH("Mejorable",U36)))</formula>
    </cfRule>
  </conditionalFormatting>
  <conditionalFormatting sqref="P53">
    <cfRule type="cellIs" priority="486" stopIfTrue="1" operator="equal">
      <formula>"10, 25, 50, 100"</formula>
    </cfRule>
  </conditionalFormatting>
  <conditionalFormatting sqref="T53">
    <cfRule type="cellIs" dxfId="803" priority="482" stopIfTrue="1" operator="equal">
      <formula>"IV"</formula>
    </cfRule>
    <cfRule type="cellIs" dxfId="802" priority="483" stopIfTrue="1" operator="equal">
      <formula>"III"</formula>
    </cfRule>
    <cfRule type="cellIs" dxfId="801" priority="484" stopIfTrue="1" operator="equal">
      <formula>"II"</formula>
    </cfRule>
    <cfRule type="cellIs" dxfId="800" priority="485" stopIfTrue="1" operator="equal">
      <formula>"I"</formula>
    </cfRule>
  </conditionalFormatting>
  <conditionalFormatting sqref="U53">
    <cfRule type="cellIs" dxfId="799" priority="480" stopIfTrue="1" operator="equal">
      <formula>"No Aceptable"</formula>
    </cfRule>
    <cfRule type="cellIs" dxfId="798" priority="481" stopIfTrue="1" operator="equal">
      <formula>"Aceptable"</formula>
    </cfRule>
  </conditionalFormatting>
  <conditionalFormatting sqref="U53">
    <cfRule type="cellIs" dxfId="797" priority="479" stopIfTrue="1" operator="equal">
      <formula>"No Aceptable o Aceptable Con Control Especifico"</formula>
    </cfRule>
  </conditionalFormatting>
  <conditionalFormatting sqref="U53">
    <cfRule type="containsText" dxfId="796" priority="478" stopIfTrue="1" operator="containsText" text="Mejorable">
      <formula>NOT(ISERROR(SEARCH("Mejorable",U53)))</formula>
    </cfRule>
  </conditionalFormatting>
  <conditionalFormatting sqref="P47">
    <cfRule type="cellIs" priority="477" stopIfTrue="1" operator="equal">
      <formula>"10, 25, 50, 100"</formula>
    </cfRule>
  </conditionalFormatting>
  <conditionalFormatting sqref="T47">
    <cfRule type="cellIs" dxfId="795" priority="473" stopIfTrue="1" operator="equal">
      <formula>"IV"</formula>
    </cfRule>
    <cfRule type="cellIs" dxfId="794" priority="474" stopIfTrue="1" operator="equal">
      <formula>"III"</formula>
    </cfRule>
    <cfRule type="cellIs" dxfId="793" priority="475" stopIfTrue="1" operator="equal">
      <formula>"II"</formula>
    </cfRule>
    <cfRule type="cellIs" dxfId="792" priority="476" stopIfTrue="1" operator="equal">
      <formula>"I"</formula>
    </cfRule>
  </conditionalFormatting>
  <conditionalFormatting sqref="U47">
    <cfRule type="cellIs" dxfId="791" priority="471" stopIfTrue="1" operator="equal">
      <formula>"No Aceptable"</formula>
    </cfRule>
    <cfRule type="cellIs" dxfId="790" priority="472" stopIfTrue="1" operator="equal">
      <formula>"Aceptable"</formula>
    </cfRule>
  </conditionalFormatting>
  <conditionalFormatting sqref="U47">
    <cfRule type="cellIs" dxfId="789" priority="470" stopIfTrue="1" operator="equal">
      <formula>"No Aceptable o Aceptable Con Control Especifico"</formula>
    </cfRule>
  </conditionalFormatting>
  <conditionalFormatting sqref="U47">
    <cfRule type="containsText" dxfId="788" priority="469" stopIfTrue="1" operator="containsText" text="Mejorable">
      <formula>NOT(ISERROR(SEARCH("Mejorable",U47)))</formula>
    </cfRule>
  </conditionalFormatting>
  <conditionalFormatting sqref="P46">
    <cfRule type="cellIs" priority="468" stopIfTrue="1" operator="equal">
      <formula>"10, 25, 50, 100"</formula>
    </cfRule>
  </conditionalFormatting>
  <conditionalFormatting sqref="T46">
    <cfRule type="cellIs" dxfId="787" priority="464" stopIfTrue="1" operator="equal">
      <formula>"IV"</formula>
    </cfRule>
    <cfRule type="cellIs" dxfId="786" priority="465" stopIfTrue="1" operator="equal">
      <formula>"III"</formula>
    </cfRule>
    <cfRule type="cellIs" dxfId="785" priority="466" stopIfTrue="1" operator="equal">
      <formula>"II"</formula>
    </cfRule>
    <cfRule type="cellIs" dxfId="784" priority="467" stopIfTrue="1" operator="equal">
      <formula>"I"</formula>
    </cfRule>
  </conditionalFormatting>
  <conditionalFormatting sqref="U46">
    <cfRule type="cellIs" dxfId="783" priority="462" stopIfTrue="1" operator="equal">
      <formula>"No Aceptable"</formula>
    </cfRule>
    <cfRule type="cellIs" dxfId="782" priority="463" stopIfTrue="1" operator="equal">
      <formula>"Aceptable"</formula>
    </cfRule>
  </conditionalFormatting>
  <conditionalFormatting sqref="U46">
    <cfRule type="cellIs" dxfId="781" priority="461" stopIfTrue="1" operator="equal">
      <formula>"No Aceptable o Aceptable Con Control Especifico"</formula>
    </cfRule>
  </conditionalFormatting>
  <conditionalFormatting sqref="U46">
    <cfRule type="containsText" dxfId="780" priority="460" stopIfTrue="1" operator="containsText" text="Mejorable">
      <formula>NOT(ISERROR(SEARCH("Mejorable",U46)))</formula>
    </cfRule>
  </conditionalFormatting>
  <conditionalFormatting sqref="P48">
    <cfRule type="cellIs" priority="459" stopIfTrue="1" operator="equal">
      <formula>"10, 25, 50, 100"</formula>
    </cfRule>
  </conditionalFormatting>
  <conditionalFormatting sqref="T48">
    <cfRule type="cellIs" dxfId="779" priority="455" stopIfTrue="1" operator="equal">
      <formula>"IV"</formula>
    </cfRule>
    <cfRule type="cellIs" dxfId="778" priority="456" stopIfTrue="1" operator="equal">
      <formula>"III"</formula>
    </cfRule>
    <cfRule type="cellIs" dxfId="777" priority="457" stopIfTrue="1" operator="equal">
      <formula>"II"</formula>
    </cfRule>
    <cfRule type="cellIs" dxfId="776" priority="458" stopIfTrue="1" operator="equal">
      <formula>"I"</formula>
    </cfRule>
  </conditionalFormatting>
  <conditionalFormatting sqref="U48">
    <cfRule type="cellIs" dxfId="775" priority="453" stopIfTrue="1" operator="equal">
      <formula>"No Aceptable"</formula>
    </cfRule>
    <cfRule type="cellIs" dxfId="774" priority="454" stopIfTrue="1" operator="equal">
      <formula>"Aceptable"</formula>
    </cfRule>
  </conditionalFormatting>
  <conditionalFormatting sqref="U48">
    <cfRule type="cellIs" dxfId="773" priority="452" stopIfTrue="1" operator="equal">
      <formula>"No Aceptable o Aceptable Con Control Especifico"</formula>
    </cfRule>
  </conditionalFormatting>
  <conditionalFormatting sqref="U48">
    <cfRule type="containsText" dxfId="772" priority="451" stopIfTrue="1" operator="containsText" text="Mejorable">
      <formula>NOT(ISERROR(SEARCH("Mejorable",U48)))</formula>
    </cfRule>
  </conditionalFormatting>
  <conditionalFormatting sqref="P49">
    <cfRule type="cellIs" priority="450" stopIfTrue="1" operator="equal">
      <formula>"10, 25, 50, 100"</formula>
    </cfRule>
  </conditionalFormatting>
  <conditionalFormatting sqref="T49">
    <cfRule type="cellIs" dxfId="771" priority="446" stopIfTrue="1" operator="equal">
      <formula>"IV"</formula>
    </cfRule>
    <cfRule type="cellIs" dxfId="770" priority="447" stopIfTrue="1" operator="equal">
      <formula>"III"</formula>
    </cfRule>
    <cfRule type="cellIs" dxfId="769" priority="448" stopIfTrue="1" operator="equal">
      <formula>"II"</formula>
    </cfRule>
    <cfRule type="cellIs" dxfId="768" priority="449" stopIfTrue="1" operator="equal">
      <formula>"I"</formula>
    </cfRule>
  </conditionalFormatting>
  <conditionalFormatting sqref="U49">
    <cfRule type="cellIs" dxfId="767" priority="444" stopIfTrue="1" operator="equal">
      <formula>"No Aceptable"</formula>
    </cfRule>
    <cfRule type="cellIs" dxfId="766" priority="445" stopIfTrue="1" operator="equal">
      <formula>"Aceptable"</formula>
    </cfRule>
  </conditionalFormatting>
  <conditionalFormatting sqref="U49">
    <cfRule type="cellIs" dxfId="765" priority="443" stopIfTrue="1" operator="equal">
      <formula>"No Aceptable o Aceptable Con Control Especifico"</formula>
    </cfRule>
  </conditionalFormatting>
  <conditionalFormatting sqref="U49">
    <cfRule type="containsText" dxfId="764" priority="442" stopIfTrue="1" operator="containsText" text="Mejorable">
      <formula>NOT(ISERROR(SEARCH("Mejorable",U49)))</formula>
    </cfRule>
  </conditionalFormatting>
  <conditionalFormatting sqref="P50">
    <cfRule type="cellIs" priority="441" stopIfTrue="1" operator="equal">
      <formula>"10, 25, 50, 100"</formula>
    </cfRule>
  </conditionalFormatting>
  <conditionalFormatting sqref="T50">
    <cfRule type="cellIs" dxfId="763" priority="437" stopIfTrue="1" operator="equal">
      <formula>"IV"</formula>
    </cfRule>
    <cfRule type="cellIs" dxfId="762" priority="438" stopIfTrue="1" operator="equal">
      <formula>"III"</formula>
    </cfRule>
    <cfRule type="cellIs" dxfId="761" priority="439" stopIfTrue="1" operator="equal">
      <formula>"II"</formula>
    </cfRule>
    <cfRule type="cellIs" dxfId="760" priority="440" stopIfTrue="1" operator="equal">
      <formula>"I"</formula>
    </cfRule>
  </conditionalFormatting>
  <conditionalFormatting sqref="U50">
    <cfRule type="cellIs" dxfId="759" priority="435" stopIfTrue="1" operator="equal">
      <formula>"No Aceptable"</formula>
    </cfRule>
    <cfRule type="cellIs" dxfId="758" priority="436" stopIfTrue="1" operator="equal">
      <formula>"Aceptable"</formula>
    </cfRule>
  </conditionalFormatting>
  <conditionalFormatting sqref="U50">
    <cfRule type="cellIs" dxfId="757" priority="434" stopIfTrue="1" operator="equal">
      <formula>"No Aceptable o Aceptable Con Control Especifico"</formula>
    </cfRule>
  </conditionalFormatting>
  <conditionalFormatting sqref="U50">
    <cfRule type="containsText" dxfId="756" priority="433" stopIfTrue="1" operator="containsText" text="Mejorable">
      <formula>NOT(ISERROR(SEARCH("Mejorable",U50)))</formula>
    </cfRule>
  </conditionalFormatting>
  <conditionalFormatting sqref="P51">
    <cfRule type="cellIs" priority="432" stopIfTrue="1" operator="equal">
      <formula>"10, 25, 50, 100"</formula>
    </cfRule>
  </conditionalFormatting>
  <conditionalFormatting sqref="T51">
    <cfRule type="cellIs" dxfId="755" priority="428" stopIfTrue="1" operator="equal">
      <formula>"IV"</formula>
    </cfRule>
    <cfRule type="cellIs" dxfId="754" priority="429" stopIfTrue="1" operator="equal">
      <formula>"III"</formula>
    </cfRule>
    <cfRule type="cellIs" dxfId="753" priority="430" stopIfTrue="1" operator="equal">
      <formula>"II"</formula>
    </cfRule>
    <cfRule type="cellIs" dxfId="752" priority="431" stopIfTrue="1" operator="equal">
      <formula>"I"</formula>
    </cfRule>
  </conditionalFormatting>
  <conditionalFormatting sqref="U51">
    <cfRule type="cellIs" dxfId="751" priority="426" stopIfTrue="1" operator="equal">
      <formula>"No Aceptable"</formula>
    </cfRule>
    <cfRule type="cellIs" dxfId="750" priority="427" stopIfTrue="1" operator="equal">
      <formula>"Aceptable"</formula>
    </cfRule>
  </conditionalFormatting>
  <conditionalFormatting sqref="U51">
    <cfRule type="cellIs" dxfId="749" priority="425" stopIfTrue="1" operator="equal">
      <formula>"No Aceptable o Aceptable Con Control Especifico"</formula>
    </cfRule>
  </conditionalFormatting>
  <conditionalFormatting sqref="U51">
    <cfRule type="containsText" dxfId="748" priority="424" stopIfTrue="1" operator="containsText" text="Mejorable">
      <formula>NOT(ISERROR(SEARCH("Mejorable",U51)))</formula>
    </cfRule>
  </conditionalFormatting>
  <conditionalFormatting sqref="P52">
    <cfRule type="cellIs" priority="423" stopIfTrue="1" operator="equal">
      <formula>"10, 25, 50, 100"</formula>
    </cfRule>
  </conditionalFormatting>
  <conditionalFormatting sqref="T52">
    <cfRule type="cellIs" dxfId="747" priority="419" stopIfTrue="1" operator="equal">
      <formula>"IV"</formula>
    </cfRule>
    <cfRule type="cellIs" dxfId="746" priority="420" stopIfTrue="1" operator="equal">
      <formula>"III"</formula>
    </cfRule>
    <cfRule type="cellIs" dxfId="745" priority="421" stopIfTrue="1" operator="equal">
      <formula>"II"</formula>
    </cfRule>
    <cfRule type="cellIs" dxfId="744" priority="422" stopIfTrue="1" operator="equal">
      <formula>"I"</formula>
    </cfRule>
  </conditionalFormatting>
  <conditionalFormatting sqref="U52">
    <cfRule type="cellIs" dxfId="743" priority="417" stopIfTrue="1" operator="equal">
      <formula>"No Aceptable"</formula>
    </cfRule>
    <cfRule type="cellIs" dxfId="742" priority="418" stopIfTrue="1" operator="equal">
      <formula>"Aceptable"</formula>
    </cfRule>
  </conditionalFormatting>
  <conditionalFormatting sqref="U52">
    <cfRule type="cellIs" dxfId="741" priority="416" stopIfTrue="1" operator="equal">
      <formula>"No Aceptable o Aceptable Con Control Especifico"</formula>
    </cfRule>
  </conditionalFormatting>
  <conditionalFormatting sqref="U52">
    <cfRule type="containsText" dxfId="740" priority="415" stopIfTrue="1" operator="containsText" text="Mejorable">
      <formula>NOT(ISERROR(SEARCH("Mejorable",U52)))</formula>
    </cfRule>
  </conditionalFormatting>
  <conditionalFormatting sqref="P60:P62">
    <cfRule type="cellIs" priority="414" stopIfTrue="1" operator="equal">
      <formula>"10, 25, 50, 100"</formula>
    </cfRule>
  </conditionalFormatting>
  <conditionalFormatting sqref="T60:T62">
    <cfRule type="cellIs" dxfId="739" priority="410" stopIfTrue="1" operator="equal">
      <formula>"IV"</formula>
    </cfRule>
    <cfRule type="cellIs" dxfId="738" priority="411" stopIfTrue="1" operator="equal">
      <formula>"III"</formula>
    </cfRule>
    <cfRule type="cellIs" dxfId="737" priority="412" stopIfTrue="1" operator="equal">
      <formula>"II"</formula>
    </cfRule>
    <cfRule type="cellIs" dxfId="736" priority="413" stopIfTrue="1" operator="equal">
      <formula>"I"</formula>
    </cfRule>
  </conditionalFormatting>
  <conditionalFormatting sqref="U60:U62">
    <cfRule type="cellIs" dxfId="735" priority="408" stopIfTrue="1" operator="equal">
      <formula>"No Aceptable"</formula>
    </cfRule>
    <cfRule type="cellIs" dxfId="734" priority="409" stopIfTrue="1" operator="equal">
      <formula>"Aceptable"</formula>
    </cfRule>
  </conditionalFormatting>
  <conditionalFormatting sqref="U60:U62">
    <cfRule type="cellIs" dxfId="733" priority="407" stopIfTrue="1" operator="equal">
      <formula>"No Aceptable o Aceptable Con Control Especifico"</formula>
    </cfRule>
  </conditionalFormatting>
  <conditionalFormatting sqref="U60:U62">
    <cfRule type="containsText" dxfId="732" priority="406" stopIfTrue="1" operator="containsText" text="Mejorable">
      <formula>NOT(ISERROR(SEARCH("Mejorable",U60)))</formula>
    </cfRule>
  </conditionalFormatting>
  <conditionalFormatting sqref="P55:P56 P65:P66 P76">
    <cfRule type="cellIs" priority="405" stopIfTrue="1" operator="equal">
      <formula>"10, 25, 50, 100"</formula>
    </cfRule>
  </conditionalFormatting>
  <conditionalFormatting sqref="T55:T56 T65:T66 T76">
    <cfRule type="cellIs" dxfId="731" priority="401" stopIfTrue="1" operator="equal">
      <formula>"IV"</formula>
    </cfRule>
    <cfRule type="cellIs" dxfId="730" priority="402" stopIfTrue="1" operator="equal">
      <formula>"III"</formula>
    </cfRule>
    <cfRule type="cellIs" dxfId="729" priority="403" stopIfTrue="1" operator="equal">
      <formula>"II"</formula>
    </cfRule>
    <cfRule type="cellIs" dxfId="728" priority="404" stopIfTrue="1" operator="equal">
      <formula>"I"</formula>
    </cfRule>
  </conditionalFormatting>
  <conditionalFormatting sqref="U55:U56 U65:U66 U76">
    <cfRule type="cellIs" dxfId="727" priority="399" stopIfTrue="1" operator="equal">
      <formula>"No Aceptable"</formula>
    </cfRule>
    <cfRule type="cellIs" dxfId="726" priority="400" stopIfTrue="1" operator="equal">
      <formula>"Aceptable"</formula>
    </cfRule>
  </conditionalFormatting>
  <conditionalFormatting sqref="U55:U56 U65:U66 U76">
    <cfRule type="cellIs" dxfId="725" priority="398" stopIfTrue="1" operator="equal">
      <formula>"No Aceptable o Aceptable Con Control Especifico"</formula>
    </cfRule>
  </conditionalFormatting>
  <conditionalFormatting sqref="U55:U56 U65:U66 U76">
    <cfRule type="containsText" dxfId="724" priority="397" stopIfTrue="1" operator="containsText" text="Mejorable">
      <formula>NOT(ISERROR(SEARCH("Mejorable",U55)))</formula>
    </cfRule>
  </conditionalFormatting>
  <conditionalFormatting sqref="P57">
    <cfRule type="cellIs" priority="396" stopIfTrue="1" operator="equal">
      <formula>"10, 25, 50, 100"</formula>
    </cfRule>
  </conditionalFormatting>
  <conditionalFormatting sqref="T57">
    <cfRule type="cellIs" dxfId="723" priority="392" stopIfTrue="1" operator="equal">
      <formula>"IV"</formula>
    </cfRule>
    <cfRule type="cellIs" dxfId="722" priority="393" stopIfTrue="1" operator="equal">
      <formula>"III"</formula>
    </cfRule>
    <cfRule type="cellIs" dxfId="721" priority="394" stopIfTrue="1" operator="equal">
      <formula>"II"</formula>
    </cfRule>
    <cfRule type="cellIs" dxfId="720" priority="395" stopIfTrue="1" operator="equal">
      <formula>"I"</formula>
    </cfRule>
  </conditionalFormatting>
  <conditionalFormatting sqref="U57">
    <cfRule type="cellIs" dxfId="719" priority="390" stopIfTrue="1" operator="equal">
      <formula>"No Aceptable"</formula>
    </cfRule>
    <cfRule type="cellIs" dxfId="718" priority="391" stopIfTrue="1" operator="equal">
      <formula>"Aceptable"</formula>
    </cfRule>
  </conditionalFormatting>
  <conditionalFormatting sqref="U57">
    <cfRule type="cellIs" dxfId="717" priority="389" stopIfTrue="1" operator="equal">
      <formula>"No Aceptable o Aceptable Con Control Especifico"</formula>
    </cfRule>
  </conditionalFormatting>
  <conditionalFormatting sqref="U57">
    <cfRule type="containsText" dxfId="716" priority="388" stopIfTrue="1" operator="containsText" text="Mejorable">
      <formula>NOT(ISERROR(SEARCH("Mejorable",U57)))</formula>
    </cfRule>
  </conditionalFormatting>
  <conditionalFormatting sqref="P59">
    <cfRule type="cellIs" priority="387" stopIfTrue="1" operator="equal">
      <formula>"10, 25, 50, 100"</formula>
    </cfRule>
  </conditionalFormatting>
  <conditionalFormatting sqref="T59">
    <cfRule type="cellIs" dxfId="715" priority="383" stopIfTrue="1" operator="equal">
      <formula>"IV"</formula>
    </cfRule>
    <cfRule type="cellIs" dxfId="714" priority="384" stopIfTrue="1" operator="equal">
      <formula>"III"</formula>
    </cfRule>
    <cfRule type="cellIs" dxfId="713" priority="385" stopIfTrue="1" operator="equal">
      <formula>"II"</formula>
    </cfRule>
    <cfRule type="cellIs" dxfId="712" priority="386" stopIfTrue="1" operator="equal">
      <formula>"I"</formula>
    </cfRule>
  </conditionalFormatting>
  <conditionalFormatting sqref="U59">
    <cfRule type="cellIs" dxfId="711" priority="381" stopIfTrue="1" operator="equal">
      <formula>"No Aceptable"</formula>
    </cfRule>
    <cfRule type="cellIs" dxfId="710" priority="382" stopIfTrue="1" operator="equal">
      <formula>"Aceptable"</formula>
    </cfRule>
  </conditionalFormatting>
  <conditionalFormatting sqref="U59">
    <cfRule type="cellIs" dxfId="709" priority="380" stopIfTrue="1" operator="equal">
      <formula>"No Aceptable o Aceptable Con Control Especifico"</formula>
    </cfRule>
  </conditionalFormatting>
  <conditionalFormatting sqref="U59">
    <cfRule type="containsText" dxfId="708" priority="379" stopIfTrue="1" operator="containsText" text="Mejorable">
      <formula>NOT(ISERROR(SEARCH("Mejorable",U59)))</formula>
    </cfRule>
  </conditionalFormatting>
  <conditionalFormatting sqref="P63">
    <cfRule type="cellIs" priority="378" stopIfTrue="1" operator="equal">
      <formula>"10, 25, 50, 100"</formula>
    </cfRule>
  </conditionalFormatting>
  <conditionalFormatting sqref="T63">
    <cfRule type="cellIs" dxfId="707" priority="374" stopIfTrue="1" operator="equal">
      <formula>"IV"</formula>
    </cfRule>
    <cfRule type="cellIs" dxfId="706" priority="375" stopIfTrue="1" operator="equal">
      <formula>"III"</formula>
    </cfRule>
    <cfRule type="cellIs" dxfId="705" priority="376" stopIfTrue="1" operator="equal">
      <formula>"II"</formula>
    </cfRule>
    <cfRule type="cellIs" dxfId="704" priority="377" stopIfTrue="1" operator="equal">
      <formula>"I"</formula>
    </cfRule>
  </conditionalFormatting>
  <conditionalFormatting sqref="U63">
    <cfRule type="cellIs" dxfId="703" priority="372" stopIfTrue="1" operator="equal">
      <formula>"No Aceptable"</formula>
    </cfRule>
    <cfRule type="cellIs" dxfId="702" priority="373" stopIfTrue="1" operator="equal">
      <formula>"Aceptable"</formula>
    </cfRule>
  </conditionalFormatting>
  <conditionalFormatting sqref="U63">
    <cfRule type="cellIs" dxfId="701" priority="371" stopIfTrue="1" operator="equal">
      <formula>"No Aceptable o Aceptable Con Control Especifico"</formula>
    </cfRule>
  </conditionalFormatting>
  <conditionalFormatting sqref="U63">
    <cfRule type="containsText" dxfId="700" priority="370" stopIfTrue="1" operator="containsText" text="Mejorable">
      <formula>NOT(ISERROR(SEARCH("Mejorable",U63)))</formula>
    </cfRule>
  </conditionalFormatting>
  <conditionalFormatting sqref="P64">
    <cfRule type="cellIs" priority="369" stopIfTrue="1" operator="equal">
      <formula>"10, 25, 50, 100"</formula>
    </cfRule>
  </conditionalFormatting>
  <conditionalFormatting sqref="T64">
    <cfRule type="cellIs" dxfId="699" priority="365" stopIfTrue="1" operator="equal">
      <formula>"IV"</formula>
    </cfRule>
    <cfRule type="cellIs" dxfId="698" priority="366" stopIfTrue="1" operator="equal">
      <formula>"III"</formula>
    </cfRule>
    <cfRule type="cellIs" dxfId="697" priority="367" stopIfTrue="1" operator="equal">
      <formula>"II"</formula>
    </cfRule>
    <cfRule type="cellIs" dxfId="696" priority="368" stopIfTrue="1" operator="equal">
      <formula>"I"</formula>
    </cfRule>
  </conditionalFormatting>
  <conditionalFormatting sqref="U64">
    <cfRule type="cellIs" dxfId="695" priority="363" stopIfTrue="1" operator="equal">
      <formula>"No Aceptable"</formula>
    </cfRule>
    <cfRule type="cellIs" dxfId="694" priority="364" stopIfTrue="1" operator="equal">
      <formula>"Aceptable"</formula>
    </cfRule>
  </conditionalFormatting>
  <conditionalFormatting sqref="U64">
    <cfRule type="cellIs" dxfId="693" priority="362" stopIfTrue="1" operator="equal">
      <formula>"No Aceptable o Aceptable Con Control Especifico"</formula>
    </cfRule>
  </conditionalFormatting>
  <conditionalFormatting sqref="U64">
    <cfRule type="containsText" dxfId="692" priority="361" stopIfTrue="1" operator="containsText" text="Mejorable">
      <formula>NOT(ISERROR(SEARCH("Mejorable",U64)))</formula>
    </cfRule>
  </conditionalFormatting>
  <conditionalFormatting sqref="P67">
    <cfRule type="cellIs" priority="360" stopIfTrue="1" operator="equal">
      <formula>"10, 25, 50, 100"</formula>
    </cfRule>
  </conditionalFormatting>
  <conditionalFormatting sqref="T67">
    <cfRule type="cellIs" dxfId="691" priority="356" stopIfTrue="1" operator="equal">
      <formula>"IV"</formula>
    </cfRule>
    <cfRule type="cellIs" dxfId="690" priority="357" stopIfTrue="1" operator="equal">
      <formula>"III"</formula>
    </cfRule>
    <cfRule type="cellIs" dxfId="689" priority="358" stopIfTrue="1" operator="equal">
      <formula>"II"</formula>
    </cfRule>
    <cfRule type="cellIs" dxfId="688" priority="359" stopIfTrue="1" operator="equal">
      <formula>"I"</formula>
    </cfRule>
  </conditionalFormatting>
  <conditionalFormatting sqref="U67">
    <cfRule type="cellIs" dxfId="687" priority="354" stopIfTrue="1" operator="equal">
      <formula>"No Aceptable"</formula>
    </cfRule>
    <cfRule type="cellIs" dxfId="686" priority="355" stopIfTrue="1" operator="equal">
      <formula>"Aceptable"</formula>
    </cfRule>
  </conditionalFormatting>
  <conditionalFormatting sqref="U67">
    <cfRule type="cellIs" dxfId="685" priority="353" stopIfTrue="1" operator="equal">
      <formula>"No Aceptable o Aceptable Con Control Especifico"</formula>
    </cfRule>
  </conditionalFormatting>
  <conditionalFormatting sqref="U67">
    <cfRule type="containsText" dxfId="684" priority="352" stopIfTrue="1" operator="containsText" text="Mejorable">
      <formula>NOT(ISERROR(SEARCH("Mejorable",U67)))</formula>
    </cfRule>
  </conditionalFormatting>
  <conditionalFormatting sqref="P58">
    <cfRule type="cellIs" priority="351" stopIfTrue="1" operator="equal">
      <formula>"10, 25, 50, 100"</formula>
    </cfRule>
  </conditionalFormatting>
  <conditionalFormatting sqref="T58">
    <cfRule type="cellIs" dxfId="683" priority="347" stopIfTrue="1" operator="equal">
      <formula>"IV"</formula>
    </cfRule>
    <cfRule type="cellIs" dxfId="682" priority="348" stopIfTrue="1" operator="equal">
      <formula>"III"</formula>
    </cfRule>
    <cfRule type="cellIs" dxfId="681" priority="349" stopIfTrue="1" operator="equal">
      <formula>"II"</formula>
    </cfRule>
    <cfRule type="cellIs" dxfId="680" priority="350" stopIfTrue="1" operator="equal">
      <formula>"I"</formula>
    </cfRule>
  </conditionalFormatting>
  <conditionalFormatting sqref="U58">
    <cfRule type="cellIs" dxfId="679" priority="345" stopIfTrue="1" operator="equal">
      <formula>"No Aceptable"</formula>
    </cfRule>
    <cfRule type="cellIs" dxfId="678" priority="346" stopIfTrue="1" operator="equal">
      <formula>"Aceptable"</formula>
    </cfRule>
  </conditionalFormatting>
  <conditionalFormatting sqref="U58">
    <cfRule type="cellIs" dxfId="677" priority="344" stopIfTrue="1" operator="equal">
      <formula>"No Aceptable o Aceptable Con Control Especifico"</formula>
    </cfRule>
  </conditionalFormatting>
  <conditionalFormatting sqref="U58">
    <cfRule type="containsText" dxfId="676" priority="343" stopIfTrue="1" operator="containsText" text="Mejorable">
      <formula>NOT(ISERROR(SEARCH("Mejorable",U58)))</formula>
    </cfRule>
  </conditionalFormatting>
  <conditionalFormatting sqref="P75">
    <cfRule type="cellIs" priority="342" stopIfTrue="1" operator="equal">
      <formula>"10, 25, 50, 100"</formula>
    </cfRule>
  </conditionalFormatting>
  <conditionalFormatting sqref="T75">
    <cfRule type="cellIs" dxfId="675" priority="338" stopIfTrue="1" operator="equal">
      <formula>"IV"</formula>
    </cfRule>
    <cfRule type="cellIs" dxfId="674" priority="339" stopIfTrue="1" operator="equal">
      <formula>"III"</formula>
    </cfRule>
    <cfRule type="cellIs" dxfId="673" priority="340" stopIfTrue="1" operator="equal">
      <formula>"II"</formula>
    </cfRule>
    <cfRule type="cellIs" dxfId="672" priority="341" stopIfTrue="1" operator="equal">
      <formula>"I"</formula>
    </cfRule>
  </conditionalFormatting>
  <conditionalFormatting sqref="U75">
    <cfRule type="cellIs" dxfId="671" priority="336" stopIfTrue="1" operator="equal">
      <formula>"No Aceptable"</formula>
    </cfRule>
    <cfRule type="cellIs" dxfId="670" priority="337" stopIfTrue="1" operator="equal">
      <formula>"Aceptable"</formula>
    </cfRule>
  </conditionalFormatting>
  <conditionalFormatting sqref="U75">
    <cfRule type="cellIs" dxfId="669" priority="335" stopIfTrue="1" operator="equal">
      <formula>"No Aceptable o Aceptable Con Control Especifico"</formula>
    </cfRule>
  </conditionalFormatting>
  <conditionalFormatting sqref="U75">
    <cfRule type="containsText" dxfId="668" priority="334" stopIfTrue="1" operator="containsText" text="Mejorable">
      <formula>NOT(ISERROR(SEARCH("Mejorable",U75)))</formula>
    </cfRule>
  </conditionalFormatting>
  <conditionalFormatting sqref="P69">
    <cfRule type="cellIs" priority="333" stopIfTrue="1" operator="equal">
      <formula>"10, 25, 50, 100"</formula>
    </cfRule>
  </conditionalFormatting>
  <conditionalFormatting sqref="T69">
    <cfRule type="cellIs" dxfId="667" priority="329" stopIfTrue="1" operator="equal">
      <formula>"IV"</formula>
    </cfRule>
    <cfRule type="cellIs" dxfId="666" priority="330" stopIfTrue="1" operator="equal">
      <formula>"III"</formula>
    </cfRule>
    <cfRule type="cellIs" dxfId="665" priority="331" stopIfTrue="1" operator="equal">
      <formula>"II"</formula>
    </cfRule>
    <cfRule type="cellIs" dxfId="664" priority="332" stopIfTrue="1" operator="equal">
      <formula>"I"</formula>
    </cfRule>
  </conditionalFormatting>
  <conditionalFormatting sqref="U69">
    <cfRule type="cellIs" dxfId="663" priority="327" stopIfTrue="1" operator="equal">
      <formula>"No Aceptable"</formula>
    </cfRule>
    <cfRule type="cellIs" dxfId="662" priority="328" stopIfTrue="1" operator="equal">
      <formula>"Aceptable"</formula>
    </cfRule>
  </conditionalFormatting>
  <conditionalFormatting sqref="U69">
    <cfRule type="cellIs" dxfId="661" priority="326" stopIfTrue="1" operator="equal">
      <formula>"No Aceptable o Aceptable Con Control Especifico"</formula>
    </cfRule>
  </conditionalFormatting>
  <conditionalFormatting sqref="U69">
    <cfRule type="containsText" dxfId="660" priority="325" stopIfTrue="1" operator="containsText" text="Mejorable">
      <formula>NOT(ISERROR(SEARCH("Mejorable",U69)))</formula>
    </cfRule>
  </conditionalFormatting>
  <conditionalFormatting sqref="P68">
    <cfRule type="cellIs" priority="324" stopIfTrue="1" operator="equal">
      <formula>"10, 25, 50, 100"</formula>
    </cfRule>
  </conditionalFormatting>
  <conditionalFormatting sqref="T68">
    <cfRule type="cellIs" dxfId="659" priority="320" stopIfTrue="1" operator="equal">
      <formula>"IV"</formula>
    </cfRule>
    <cfRule type="cellIs" dxfId="658" priority="321" stopIfTrue="1" operator="equal">
      <formula>"III"</formula>
    </cfRule>
    <cfRule type="cellIs" dxfId="657" priority="322" stopIfTrue="1" operator="equal">
      <formula>"II"</formula>
    </cfRule>
    <cfRule type="cellIs" dxfId="656" priority="323" stopIfTrue="1" operator="equal">
      <formula>"I"</formula>
    </cfRule>
  </conditionalFormatting>
  <conditionalFormatting sqref="U68">
    <cfRule type="cellIs" dxfId="655" priority="318" stopIfTrue="1" operator="equal">
      <formula>"No Aceptable"</formula>
    </cfRule>
    <cfRule type="cellIs" dxfId="654" priority="319" stopIfTrue="1" operator="equal">
      <formula>"Aceptable"</formula>
    </cfRule>
  </conditionalFormatting>
  <conditionalFormatting sqref="U68">
    <cfRule type="cellIs" dxfId="653" priority="317" stopIfTrue="1" operator="equal">
      <formula>"No Aceptable o Aceptable Con Control Especifico"</formula>
    </cfRule>
  </conditionalFormatting>
  <conditionalFormatting sqref="U68">
    <cfRule type="containsText" dxfId="652" priority="316" stopIfTrue="1" operator="containsText" text="Mejorable">
      <formula>NOT(ISERROR(SEARCH("Mejorable",U68)))</formula>
    </cfRule>
  </conditionalFormatting>
  <conditionalFormatting sqref="P70">
    <cfRule type="cellIs" priority="315" stopIfTrue="1" operator="equal">
      <formula>"10, 25, 50, 100"</formula>
    </cfRule>
  </conditionalFormatting>
  <conditionalFormatting sqref="T70">
    <cfRule type="cellIs" dxfId="651" priority="311" stopIfTrue="1" operator="equal">
      <formula>"IV"</formula>
    </cfRule>
    <cfRule type="cellIs" dxfId="650" priority="312" stopIfTrue="1" operator="equal">
      <formula>"III"</formula>
    </cfRule>
    <cfRule type="cellIs" dxfId="649" priority="313" stopIfTrue="1" operator="equal">
      <formula>"II"</formula>
    </cfRule>
    <cfRule type="cellIs" dxfId="648" priority="314" stopIfTrue="1" operator="equal">
      <formula>"I"</formula>
    </cfRule>
  </conditionalFormatting>
  <conditionalFormatting sqref="U70">
    <cfRule type="cellIs" dxfId="647" priority="309" stopIfTrue="1" operator="equal">
      <formula>"No Aceptable"</formula>
    </cfRule>
    <cfRule type="cellIs" dxfId="646" priority="310" stopIfTrue="1" operator="equal">
      <formula>"Aceptable"</formula>
    </cfRule>
  </conditionalFormatting>
  <conditionalFormatting sqref="U70">
    <cfRule type="cellIs" dxfId="645" priority="308" stopIfTrue="1" operator="equal">
      <formula>"No Aceptable o Aceptable Con Control Especifico"</formula>
    </cfRule>
  </conditionalFormatting>
  <conditionalFormatting sqref="U70">
    <cfRule type="containsText" dxfId="644" priority="307" stopIfTrue="1" operator="containsText" text="Mejorable">
      <formula>NOT(ISERROR(SEARCH("Mejorable",U70)))</formula>
    </cfRule>
  </conditionalFormatting>
  <conditionalFormatting sqref="P71">
    <cfRule type="cellIs" priority="306" stopIfTrue="1" operator="equal">
      <formula>"10, 25, 50, 100"</formula>
    </cfRule>
  </conditionalFormatting>
  <conditionalFormatting sqref="T71">
    <cfRule type="cellIs" dxfId="643" priority="302" stopIfTrue="1" operator="equal">
      <formula>"IV"</formula>
    </cfRule>
    <cfRule type="cellIs" dxfId="642" priority="303" stopIfTrue="1" operator="equal">
      <formula>"III"</formula>
    </cfRule>
    <cfRule type="cellIs" dxfId="641" priority="304" stopIfTrue="1" operator="equal">
      <formula>"II"</formula>
    </cfRule>
    <cfRule type="cellIs" dxfId="640" priority="305" stopIfTrue="1" operator="equal">
      <formula>"I"</formula>
    </cfRule>
  </conditionalFormatting>
  <conditionalFormatting sqref="U71">
    <cfRule type="cellIs" dxfId="639" priority="300" stopIfTrue="1" operator="equal">
      <formula>"No Aceptable"</formula>
    </cfRule>
    <cfRule type="cellIs" dxfId="638" priority="301" stopIfTrue="1" operator="equal">
      <formula>"Aceptable"</formula>
    </cfRule>
  </conditionalFormatting>
  <conditionalFormatting sqref="U71">
    <cfRule type="cellIs" dxfId="637" priority="299" stopIfTrue="1" operator="equal">
      <formula>"No Aceptable o Aceptable Con Control Especifico"</formula>
    </cfRule>
  </conditionalFormatting>
  <conditionalFormatting sqref="U71">
    <cfRule type="containsText" dxfId="636" priority="298" stopIfTrue="1" operator="containsText" text="Mejorable">
      <formula>NOT(ISERROR(SEARCH("Mejorable",U71)))</formula>
    </cfRule>
  </conditionalFormatting>
  <conditionalFormatting sqref="P72">
    <cfRule type="cellIs" priority="297" stopIfTrue="1" operator="equal">
      <formula>"10, 25, 50, 100"</formula>
    </cfRule>
  </conditionalFormatting>
  <conditionalFormatting sqref="T72">
    <cfRule type="cellIs" dxfId="635" priority="293" stopIfTrue="1" operator="equal">
      <formula>"IV"</formula>
    </cfRule>
    <cfRule type="cellIs" dxfId="634" priority="294" stopIfTrue="1" operator="equal">
      <formula>"III"</formula>
    </cfRule>
    <cfRule type="cellIs" dxfId="633" priority="295" stopIfTrue="1" operator="equal">
      <formula>"II"</formula>
    </cfRule>
    <cfRule type="cellIs" dxfId="632" priority="296" stopIfTrue="1" operator="equal">
      <formula>"I"</formula>
    </cfRule>
  </conditionalFormatting>
  <conditionalFormatting sqref="U72">
    <cfRule type="cellIs" dxfId="631" priority="291" stopIfTrue="1" operator="equal">
      <formula>"No Aceptable"</formula>
    </cfRule>
    <cfRule type="cellIs" dxfId="630" priority="292" stopIfTrue="1" operator="equal">
      <formula>"Aceptable"</formula>
    </cfRule>
  </conditionalFormatting>
  <conditionalFormatting sqref="U72">
    <cfRule type="cellIs" dxfId="629" priority="290" stopIfTrue="1" operator="equal">
      <formula>"No Aceptable o Aceptable Con Control Especifico"</formula>
    </cfRule>
  </conditionalFormatting>
  <conditionalFormatting sqref="U72">
    <cfRule type="containsText" dxfId="628" priority="289" stopIfTrue="1" operator="containsText" text="Mejorable">
      <formula>NOT(ISERROR(SEARCH("Mejorable",U72)))</formula>
    </cfRule>
  </conditionalFormatting>
  <conditionalFormatting sqref="P73">
    <cfRule type="cellIs" priority="288" stopIfTrue="1" operator="equal">
      <formula>"10, 25, 50, 100"</formula>
    </cfRule>
  </conditionalFormatting>
  <conditionalFormatting sqref="T73">
    <cfRule type="cellIs" dxfId="627" priority="284" stopIfTrue="1" operator="equal">
      <formula>"IV"</formula>
    </cfRule>
    <cfRule type="cellIs" dxfId="626" priority="285" stopIfTrue="1" operator="equal">
      <formula>"III"</formula>
    </cfRule>
    <cfRule type="cellIs" dxfId="625" priority="286" stopIfTrue="1" operator="equal">
      <formula>"II"</formula>
    </cfRule>
    <cfRule type="cellIs" dxfId="624" priority="287" stopIfTrue="1" operator="equal">
      <formula>"I"</formula>
    </cfRule>
  </conditionalFormatting>
  <conditionalFormatting sqref="U73">
    <cfRule type="cellIs" dxfId="623" priority="282" stopIfTrue="1" operator="equal">
      <formula>"No Aceptable"</formula>
    </cfRule>
    <cfRule type="cellIs" dxfId="622" priority="283" stopIfTrue="1" operator="equal">
      <formula>"Aceptable"</formula>
    </cfRule>
  </conditionalFormatting>
  <conditionalFormatting sqref="U73">
    <cfRule type="cellIs" dxfId="621" priority="281" stopIfTrue="1" operator="equal">
      <formula>"No Aceptable o Aceptable Con Control Especifico"</formula>
    </cfRule>
  </conditionalFormatting>
  <conditionalFormatting sqref="U73">
    <cfRule type="containsText" dxfId="620" priority="280" stopIfTrue="1" operator="containsText" text="Mejorable">
      <formula>NOT(ISERROR(SEARCH("Mejorable",U73)))</formula>
    </cfRule>
  </conditionalFormatting>
  <conditionalFormatting sqref="P74">
    <cfRule type="cellIs" priority="279" stopIfTrue="1" operator="equal">
      <formula>"10, 25, 50, 100"</formula>
    </cfRule>
  </conditionalFormatting>
  <conditionalFormatting sqref="T74">
    <cfRule type="cellIs" dxfId="619" priority="275" stopIfTrue="1" operator="equal">
      <formula>"IV"</formula>
    </cfRule>
    <cfRule type="cellIs" dxfId="618" priority="276" stopIfTrue="1" operator="equal">
      <formula>"III"</formula>
    </cfRule>
    <cfRule type="cellIs" dxfId="617" priority="277" stopIfTrue="1" operator="equal">
      <formula>"II"</formula>
    </cfRule>
    <cfRule type="cellIs" dxfId="616" priority="278" stopIfTrue="1" operator="equal">
      <formula>"I"</formula>
    </cfRule>
  </conditionalFormatting>
  <conditionalFormatting sqref="U74">
    <cfRule type="cellIs" dxfId="615" priority="273" stopIfTrue="1" operator="equal">
      <formula>"No Aceptable"</formula>
    </cfRule>
    <cfRule type="cellIs" dxfId="614" priority="274" stopIfTrue="1" operator="equal">
      <formula>"Aceptable"</formula>
    </cfRule>
  </conditionalFormatting>
  <conditionalFormatting sqref="U74">
    <cfRule type="cellIs" dxfId="613" priority="272" stopIfTrue="1" operator="equal">
      <formula>"No Aceptable o Aceptable Con Control Especifico"</formula>
    </cfRule>
  </conditionalFormatting>
  <conditionalFormatting sqref="U74">
    <cfRule type="containsText" dxfId="612" priority="271" stopIfTrue="1" operator="containsText" text="Mejorable">
      <formula>NOT(ISERROR(SEARCH("Mejorable",U74)))</formula>
    </cfRule>
  </conditionalFormatting>
  <conditionalFormatting sqref="P82:P84">
    <cfRule type="cellIs" priority="270" stopIfTrue="1" operator="equal">
      <formula>"10, 25, 50, 100"</formula>
    </cfRule>
  </conditionalFormatting>
  <conditionalFormatting sqref="T82:T84">
    <cfRule type="cellIs" dxfId="611" priority="266" stopIfTrue="1" operator="equal">
      <formula>"IV"</formula>
    </cfRule>
    <cfRule type="cellIs" dxfId="610" priority="267" stopIfTrue="1" operator="equal">
      <formula>"III"</formula>
    </cfRule>
    <cfRule type="cellIs" dxfId="609" priority="268" stopIfTrue="1" operator="equal">
      <formula>"II"</formula>
    </cfRule>
    <cfRule type="cellIs" dxfId="608" priority="269" stopIfTrue="1" operator="equal">
      <formula>"I"</formula>
    </cfRule>
  </conditionalFormatting>
  <conditionalFormatting sqref="U82:U84">
    <cfRule type="cellIs" dxfId="607" priority="264" stopIfTrue="1" operator="equal">
      <formula>"No Aceptable"</formula>
    </cfRule>
    <cfRule type="cellIs" dxfId="606" priority="265" stopIfTrue="1" operator="equal">
      <formula>"Aceptable"</formula>
    </cfRule>
  </conditionalFormatting>
  <conditionalFormatting sqref="U82:U84">
    <cfRule type="cellIs" dxfId="605" priority="263" stopIfTrue="1" operator="equal">
      <formula>"No Aceptable o Aceptable Con Control Especifico"</formula>
    </cfRule>
  </conditionalFormatting>
  <conditionalFormatting sqref="U82:U84">
    <cfRule type="containsText" dxfId="604" priority="262" stopIfTrue="1" operator="containsText" text="Mejorable">
      <formula>NOT(ISERROR(SEARCH("Mejorable",U82)))</formula>
    </cfRule>
  </conditionalFormatting>
  <conditionalFormatting sqref="P77:P78 P87:P88 P96">
    <cfRule type="cellIs" priority="261" stopIfTrue="1" operator="equal">
      <formula>"10, 25, 50, 100"</formula>
    </cfRule>
  </conditionalFormatting>
  <conditionalFormatting sqref="T77:T78 T87:T88 T96">
    <cfRule type="cellIs" dxfId="603" priority="257" stopIfTrue="1" operator="equal">
      <formula>"IV"</formula>
    </cfRule>
    <cfRule type="cellIs" dxfId="602" priority="258" stopIfTrue="1" operator="equal">
      <formula>"III"</formula>
    </cfRule>
    <cfRule type="cellIs" dxfId="601" priority="259" stopIfTrue="1" operator="equal">
      <formula>"II"</formula>
    </cfRule>
    <cfRule type="cellIs" dxfId="600" priority="260" stopIfTrue="1" operator="equal">
      <formula>"I"</formula>
    </cfRule>
  </conditionalFormatting>
  <conditionalFormatting sqref="U77:U78 U87:U88 U96">
    <cfRule type="cellIs" dxfId="599" priority="255" stopIfTrue="1" operator="equal">
      <formula>"No Aceptable"</formula>
    </cfRule>
    <cfRule type="cellIs" dxfId="598" priority="256" stopIfTrue="1" operator="equal">
      <formula>"Aceptable"</formula>
    </cfRule>
  </conditionalFormatting>
  <conditionalFormatting sqref="U77:U78 U87:U88 U96">
    <cfRule type="cellIs" dxfId="597" priority="254" stopIfTrue="1" operator="equal">
      <formula>"No Aceptable o Aceptable Con Control Especifico"</formula>
    </cfRule>
  </conditionalFormatting>
  <conditionalFormatting sqref="U77:U78 U87:U88 U96">
    <cfRule type="containsText" dxfId="596" priority="253" stopIfTrue="1" operator="containsText" text="Mejorable">
      <formula>NOT(ISERROR(SEARCH("Mejorable",U77)))</formula>
    </cfRule>
  </conditionalFormatting>
  <conditionalFormatting sqref="P79">
    <cfRule type="cellIs" priority="252" stopIfTrue="1" operator="equal">
      <formula>"10, 25, 50, 100"</formula>
    </cfRule>
  </conditionalFormatting>
  <conditionalFormatting sqref="T79">
    <cfRule type="cellIs" dxfId="595" priority="248" stopIfTrue="1" operator="equal">
      <formula>"IV"</formula>
    </cfRule>
    <cfRule type="cellIs" dxfId="594" priority="249" stopIfTrue="1" operator="equal">
      <formula>"III"</formula>
    </cfRule>
    <cfRule type="cellIs" dxfId="593" priority="250" stopIfTrue="1" operator="equal">
      <formula>"II"</formula>
    </cfRule>
    <cfRule type="cellIs" dxfId="592" priority="251" stopIfTrue="1" operator="equal">
      <formula>"I"</formula>
    </cfRule>
  </conditionalFormatting>
  <conditionalFormatting sqref="U79">
    <cfRule type="cellIs" dxfId="591" priority="246" stopIfTrue="1" operator="equal">
      <formula>"No Aceptable"</formula>
    </cfRule>
    <cfRule type="cellIs" dxfId="590" priority="247" stopIfTrue="1" operator="equal">
      <formula>"Aceptable"</formula>
    </cfRule>
  </conditionalFormatting>
  <conditionalFormatting sqref="U79">
    <cfRule type="cellIs" dxfId="589" priority="245" stopIfTrue="1" operator="equal">
      <formula>"No Aceptable o Aceptable Con Control Especifico"</formula>
    </cfRule>
  </conditionalFormatting>
  <conditionalFormatting sqref="U79">
    <cfRule type="containsText" dxfId="588" priority="244" stopIfTrue="1" operator="containsText" text="Mejorable">
      <formula>NOT(ISERROR(SEARCH("Mejorable",U79)))</formula>
    </cfRule>
  </conditionalFormatting>
  <conditionalFormatting sqref="P81">
    <cfRule type="cellIs" priority="243" stopIfTrue="1" operator="equal">
      <formula>"10, 25, 50, 100"</formula>
    </cfRule>
  </conditionalFormatting>
  <conditionalFormatting sqref="T81">
    <cfRule type="cellIs" dxfId="587" priority="239" stopIfTrue="1" operator="equal">
      <formula>"IV"</formula>
    </cfRule>
    <cfRule type="cellIs" dxfId="586" priority="240" stopIfTrue="1" operator="equal">
      <formula>"III"</formula>
    </cfRule>
    <cfRule type="cellIs" dxfId="585" priority="241" stopIfTrue="1" operator="equal">
      <formula>"II"</formula>
    </cfRule>
    <cfRule type="cellIs" dxfId="584" priority="242" stopIfTrue="1" operator="equal">
      <formula>"I"</formula>
    </cfRule>
  </conditionalFormatting>
  <conditionalFormatting sqref="U81">
    <cfRule type="cellIs" dxfId="583" priority="237" stopIfTrue="1" operator="equal">
      <formula>"No Aceptable"</formula>
    </cfRule>
    <cfRule type="cellIs" dxfId="582" priority="238" stopIfTrue="1" operator="equal">
      <formula>"Aceptable"</formula>
    </cfRule>
  </conditionalFormatting>
  <conditionalFormatting sqref="U81">
    <cfRule type="cellIs" dxfId="581" priority="236" stopIfTrue="1" operator="equal">
      <formula>"No Aceptable o Aceptable Con Control Especifico"</formula>
    </cfRule>
  </conditionalFormatting>
  <conditionalFormatting sqref="U81">
    <cfRule type="containsText" dxfId="580" priority="235" stopIfTrue="1" operator="containsText" text="Mejorable">
      <formula>NOT(ISERROR(SEARCH("Mejorable",U81)))</formula>
    </cfRule>
  </conditionalFormatting>
  <conditionalFormatting sqref="P85">
    <cfRule type="cellIs" priority="234" stopIfTrue="1" operator="equal">
      <formula>"10, 25, 50, 100"</formula>
    </cfRule>
  </conditionalFormatting>
  <conditionalFormatting sqref="T85">
    <cfRule type="cellIs" dxfId="579" priority="230" stopIfTrue="1" operator="equal">
      <formula>"IV"</formula>
    </cfRule>
    <cfRule type="cellIs" dxfId="578" priority="231" stopIfTrue="1" operator="equal">
      <formula>"III"</formula>
    </cfRule>
    <cfRule type="cellIs" dxfId="577" priority="232" stopIfTrue="1" operator="equal">
      <formula>"II"</formula>
    </cfRule>
    <cfRule type="cellIs" dxfId="576" priority="233" stopIfTrue="1" operator="equal">
      <formula>"I"</formula>
    </cfRule>
  </conditionalFormatting>
  <conditionalFormatting sqref="U85">
    <cfRule type="cellIs" dxfId="575" priority="228" stopIfTrue="1" operator="equal">
      <formula>"No Aceptable"</formula>
    </cfRule>
    <cfRule type="cellIs" dxfId="574" priority="229" stopIfTrue="1" operator="equal">
      <formula>"Aceptable"</formula>
    </cfRule>
  </conditionalFormatting>
  <conditionalFormatting sqref="U85">
    <cfRule type="cellIs" dxfId="573" priority="227" stopIfTrue="1" operator="equal">
      <formula>"No Aceptable o Aceptable Con Control Especifico"</formula>
    </cfRule>
  </conditionalFormatting>
  <conditionalFormatting sqref="U85">
    <cfRule type="containsText" dxfId="572" priority="226" stopIfTrue="1" operator="containsText" text="Mejorable">
      <formula>NOT(ISERROR(SEARCH("Mejorable",U85)))</formula>
    </cfRule>
  </conditionalFormatting>
  <conditionalFormatting sqref="P86">
    <cfRule type="cellIs" priority="225" stopIfTrue="1" operator="equal">
      <formula>"10, 25, 50, 100"</formula>
    </cfRule>
  </conditionalFormatting>
  <conditionalFormatting sqref="T86">
    <cfRule type="cellIs" dxfId="571" priority="221" stopIfTrue="1" operator="equal">
      <formula>"IV"</formula>
    </cfRule>
    <cfRule type="cellIs" dxfId="570" priority="222" stopIfTrue="1" operator="equal">
      <formula>"III"</formula>
    </cfRule>
    <cfRule type="cellIs" dxfId="569" priority="223" stopIfTrue="1" operator="equal">
      <formula>"II"</formula>
    </cfRule>
    <cfRule type="cellIs" dxfId="568" priority="224" stopIfTrue="1" operator="equal">
      <formula>"I"</formula>
    </cfRule>
  </conditionalFormatting>
  <conditionalFormatting sqref="U86">
    <cfRule type="cellIs" dxfId="567" priority="219" stopIfTrue="1" operator="equal">
      <formula>"No Aceptable"</formula>
    </cfRule>
    <cfRule type="cellIs" dxfId="566" priority="220" stopIfTrue="1" operator="equal">
      <formula>"Aceptable"</formula>
    </cfRule>
  </conditionalFormatting>
  <conditionalFormatting sqref="U86">
    <cfRule type="cellIs" dxfId="565" priority="218" stopIfTrue="1" operator="equal">
      <formula>"No Aceptable o Aceptable Con Control Especifico"</formula>
    </cfRule>
  </conditionalFormatting>
  <conditionalFormatting sqref="U86">
    <cfRule type="containsText" dxfId="564" priority="217" stopIfTrue="1" operator="containsText" text="Mejorable">
      <formula>NOT(ISERROR(SEARCH("Mejorable",U86)))</formula>
    </cfRule>
  </conditionalFormatting>
  <conditionalFormatting sqref="P80">
    <cfRule type="cellIs" priority="216" stopIfTrue="1" operator="equal">
      <formula>"10, 25, 50, 100"</formula>
    </cfRule>
  </conditionalFormatting>
  <conditionalFormatting sqref="T80">
    <cfRule type="cellIs" dxfId="563" priority="212" stopIfTrue="1" operator="equal">
      <formula>"IV"</formula>
    </cfRule>
    <cfRule type="cellIs" dxfId="562" priority="213" stopIfTrue="1" operator="equal">
      <formula>"III"</formula>
    </cfRule>
    <cfRule type="cellIs" dxfId="561" priority="214" stopIfTrue="1" operator="equal">
      <formula>"II"</formula>
    </cfRule>
    <cfRule type="cellIs" dxfId="560" priority="215" stopIfTrue="1" operator="equal">
      <formula>"I"</formula>
    </cfRule>
  </conditionalFormatting>
  <conditionalFormatting sqref="U80">
    <cfRule type="cellIs" dxfId="559" priority="210" stopIfTrue="1" operator="equal">
      <formula>"No Aceptable"</formula>
    </cfRule>
    <cfRule type="cellIs" dxfId="558" priority="211" stopIfTrue="1" operator="equal">
      <formula>"Aceptable"</formula>
    </cfRule>
  </conditionalFormatting>
  <conditionalFormatting sqref="U80">
    <cfRule type="cellIs" dxfId="557" priority="209" stopIfTrue="1" operator="equal">
      <formula>"No Aceptable o Aceptable Con Control Especifico"</formula>
    </cfRule>
  </conditionalFormatting>
  <conditionalFormatting sqref="U80">
    <cfRule type="containsText" dxfId="556" priority="208" stopIfTrue="1" operator="containsText" text="Mejorable">
      <formula>NOT(ISERROR(SEARCH("Mejorable",U80)))</formula>
    </cfRule>
  </conditionalFormatting>
  <conditionalFormatting sqref="P95">
    <cfRule type="cellIs" priority="207" stopIfTrue="1" operator="equal">
      <formula>"10, 25, 50, 100"</formula>
    </cfRule>
  </conditionalFormatting>
  <conditionalFormatting sqref="T95">
    <cfRule type="cellIs" dxfId="555" priority="203" stopIfTrue="1" operator="equal">
      <formula>"IV"</formula>
    </cfRule>
    <cfRule type="cellIs" dxfId="554" priority="204" stopIfTrue="1" operator="equal">
      <formula>"III"</formula>
    </cfRule>
    <cfRule type="cellIs" dxfId="553" priority="205" stopIfTrue="1" operator="equal">
      <formula>"II"</formula>
    </cfRule>
    <cfRule type="cellIs" dxfId="552" priority="206" stopIfTrue="1" operator="equal">
      <formula>"I"</formula>
    </cfRule>
  </conditionalFormatting>
  <conditionalFormatting sqref="U95">
    <cfRule type="cellIs" dxfId="551" priority="201" stopIfTrue="1" operator="equal">
      <formula>"No Aceptable"</formula>
    </cfRule>
    <cfRule type="cellIs" dxfId="550" priority="202" stopIfTrue="1" operator="equal">
      <formula>"Aceptable"</formula>
    </cfRule>
  </conditionalFormatting>
  <conditionalFormatting sqref="U95">
    <cfRule type="cellIs" dxfId="549" priority="200" stopIfTrue="1" operator="equal">
      <formula>"No Aceptable o Aceptable Con Control Especifico"</formula>
    </cfRule>
  </conditionalFormatting>
  <conditionalFormatting sqref="U95">
    <cfRule type="containsText" dxfId="548" priority="199" stopIfTrue="1" operator="containsText" text="Mejorable">
      <formula>NOT(ISERROR(SEARCH("Mejorable",U95)))</formula>
    </cfRule>
  </conditionalFormatting>
  <conditionalFormatting sqref="P90">
    <cfRule type="cellIs" priority="198" stopIfTrue="1" operator="equal">
      <formula>"10, 25, 50, 100"</formula>
    </cfRule>
  </conditionalFormatting>
  <conditionalFormatting sqref="T90">
    <cfRule type="cellIs" dxfId="547" priority="194" stopIfTrue="1" operator="equal">
      <formula>"IV"</formula>
    </cfRule>
    <cfRule type="cellIs" dxfId="546" priority="195" stopIfTrue="1" operator="equal">
      <formula>"III"</formula>
    </cfRule>
    <cfRule type="cellIs" dxfId="545" priority="196" stopIfTrue="1" operator="equal">
      <formula>"II"</formula>
    </cfRule>
    <cfRule type="cellIs" dxfId="544" priority="197" stopIfTrue="1" operator="equal">
      <formula>"I"</formula>
    </cfRule>
  </conditionalFormatting>
  <conditionalFormatting sqref="U90">
    <cfRule type="cellIs" dxfId="543" priority="192" stopIfTrue="1" operator="equal">
      <formula>"No Aceptable"</formula>
    </cfRule>
    <cfRule type="cellIs" dxfId="542" priority="193" stopIfTrue="1" operator="equal">
      <formula>"Aceptable"</formula>
    </cfRule>
  </conditionalFormatting>
  <conditionalFormatting sqref="U90">
    <cfRule type="cellIs" dxfId="541" priority="191" stopIfTrue="1" operator="equal">
      <formula>"No Aceptable o Aceptable Con Control Especifico"</formula>
    </cfRule>
  </conditionalFormatting>
  <conditionalFormatting sqref="U90">
    <cfRule type="containsText" dxfId="540" priority="190" stopIfTrue="1" operator="containsText" text="Mejorable">
      <formula>NOT(ISERROR(SEARCH("Mejorable",U90)))</formula>
    </cfRule>
  </conditionalFormatting>
  <conditionalFormatting sqref="P89">
    <cfRule type="cellIs" priority="189" stopIfTrue="1" operator="equal">
      <formula>"10, 25, 50, 100"</formula>
    </cfRule>
  </conditionalFormatting>
  <conditionalFormatting sqref="T89">
    <cfRule type="cellIs" dxfId="539" priority="185" stopIfTrue="1" operator="equal">
      <formula>"IV"</formula>
    </cfRule>
    <cfRule type="cellIs" dxfId="538" priority="186" stopIfTrue="1" operator="equal">
      <formula>"III"</formula>
    </cfRule>
    <cfRule type="cellIs" dxfId="537" priority="187" stopIfTrue="1" operator="equal">
      <formula>"II"</formula>
    </cfRule>
    <cfRule type="cellIs" dxfId="536" priority="188" stopIfTrue="1" operator="equal">
      <formula>"I"</formula>
    </cfRule>
  </conditionalFormatting>
  <conditionalFormatting sqref="U89">
    <cfRule type="cellIs" dxfId="535" priority="183" stopIfTrue="1" operator="equal">
      <formula>"No Aceptable"</formula>
    </cfRule>
    <cfRule type="cellIs" dxfId="534" priority="184" stopIfTrue="1" operator="equal">
      <formula>"Aceptable"</formula>
    </cfRule>
  </conditionalFormatting>
  <conditionalFormatting sqref="U89">
    <cfRule type="cellIs" dxfId="533" priority="182" stopIfTrue="1" operator="equal">
      <formula>"No Aceptable o Aceptable Con Control Especifico"</formula>
    </cfRule>
  </conditionalFormatting>
  <conditionalFormatting sqref="U89">
    <cfRule type="containsText" dxfId="532" priority="181" stopIfTrue="1" operator="containsText" text="Mejorable">
      <formula>NOT(ISERROR(SEARCH("Mejorable",U89)))</formula>
    </cfRule>
  </conditionalFormatting>
  <conditionalFormatting sqref="P91">
    <cfRule type="cellIs" priority="180" stopIfTrue="1" operator="equal">
      <formula>"10, 25, 50, 100"</formula>
    </cfRule>
  </conditionalFormatting>
  <conditionalFormatting sqref="T91">
    <cfRule type="cellIs" dxfId="531" priority="176" stopIfTrue="1" operator="equal">
      <formula>"IV"</formula>
    </cfRule>
    <cfRule type="cellIs" dxfId="530" priority="177" stopIfTrue="1" operator="equal">
      <formula>"III"</formula>
    </cfRule>
    <cfRule type="cellIs" dxfId="529" priority="178" stopIfTrue="1" operator="equal">
      <formula>"II"</formula>
    </cfRule>
    <cfRule type="cellIs" dxfId="528" priority="179" stopIfTrue="1" operator="equal">
      <formula>"I"</formula>
    </cfRule>
  </conditionalFormatting>
  <conditionalFormatting sqref="U91">
    <cfRule type="cellIs" dxfId="527" priority="174" stopIfTrue="1" operator="equal">
      <formula>"No Aceptable"</formula>
    </cfRule>
    <cfRule type="cellIs" dxfId="526" priority="175" stopIfTrue="1" operator="equal">
      <formula>"Aceptable"</formula>
    </cfRule>
  </conditionalFormatting>
  <conditionalFormatting sqref="U91">
    <cfRule type="cellIs" dxfId="525" priority="173" stopIfTrue="1" operator="equal">
      <formula>"No Aceptable o Aceptable Con Control Especifico"</formula>
    </cfRule>
  </conditionalFormatting>
  <conditionalFormatting sqref="U91">
    <cfRule type="containsText" dxfId="524" priority="172" stopIfTrue="1" operator="containsText" text="Mejorable">
      <formula>NOT(ISERROR(SEARCH("Mejorable",U91)))</formula>
    </cfRule>
  </conditionalFormatting>
  <conditionalFormatting sqref="P92">
    <cfRule type="cellIs" priority="171" stopIfTrue="1" operator="equal">
      <formula>"10, 25, 50, 100"</formula>
    </cfRule>
  </conditionalFormatting>
  <conditionalFormatting sqref="T92">
    <cfRule type="cellIs" dxfId="523" priority="167" stopIfTrue="1" operator="equal">
      <formula>"IV"</formula>
    </cfRule>
    <cfRule type="cellIs" dxfId="522" priority="168" stopIfTrue="1" operator="equal">
      <formula>"III"</formula>
    </cfRule>
    <cfRule type="cellIs" dxfId="521" priority="169" stopIfTrue="1" operator="equal">
      <formula>"II"</formula>
    </cfRule>
    <cfRule type="cellIs" dxfId="520" priority="170" stopIfTrue="1" operator="equal">
      <formula>"I"</formula>
    </cfRule>
  </conditionalFormatting>
  <conditionalFormatting sqref="U92">
    <cfRule type="cellIs" dxfId="519" priority="165" stopIfTrue="1" operator="equal">
      <formula>"No Aceptable"</formula>
    </cfRule>
    <cfRule type="cellIs" dxfId="518" priority="166" stopIfTrue="1" operator="equal">
      <formula>"Aceptable"</formula>
    </cfRule>
  </conditionalFormatting>
  <conditionalFormatting sqref="U92">
    <cfRule type="cellIs" dxfId="517" priority="164" stopIfTrue="1" operator="equal">
      <formula>"No Aceptable o Aceptable Con Control Especifico"</formula>
    </cfRule>
  </conditionalFormatting>
  <conditionalFormatting sqref="U92">
    <cfRule type="containsText" dxfId="516" priority="163" stopIfTrue="1" operator="containsText" text="Mejorable">
      <formula>NOT(ISERROR(SEARCH("Mejorable",U92)))</formula>
    </cfRule>
  </conditionalFormatting>
  <conditionalFormatting sqref="P93">
    <cfRule type="cellIs" priority="162" stopIfTrue="1" operator="equal">
      <formula>"10, 25, 50, 100"</formula>
    </cfRule>
  </conditionalFormatting>
  <conditionalFormatting sqref="T93">
    <cfRule type="cellIs" dxfId="515" priority="158" stopIfTrue="1" operator="equal">
      <formula>"IV"</formula>
    </cfRule>
    <cfRule type="cellIs" dxfId="514" priority="159" stopIfTrue="1" operator="equal">
      <formula>"III"</formula>
    </cfRule>
    <cfRule type="cellIs" dxfId="513" priority="160" stopIfTrue="1" operator="equal">
      <formula>"II"</formula>
    </cfRule>
    <cfRule type="cellIs" dxfId="512" priority="161" stopIfTrue="1" operator="equal">
      <formula>"I"</formula>
    </cfRule>
  </conditionalFormatting>
  <conditionalFormatting sqref="U93">
    <cfRule type="cellIs" dxfId="511" priority="156" stopIfTrue="1" operator="equal">
      <formula>"No Aceptable"</formula>
    </cfRule>
    <cfRule type="cellIs" dxfId="510" priority="157" stopIfTrue="1" operator="equal">
      <formula>"Aceptable"</formula>
    </cfRule>
  </conditionalFormatting>
  <conditionalFormatting sqref="U93">
    <cfRule type="cellIs" dxfId="509" priority="155" stopIfTrue="1" operator="equal">
      <formula>"No Aceptable o Aceptable Con Control Especifico"</formula>
    </cfRule>
  </conditionalFormatting>
  <conditionalFormatting sqref="U93">
    <cfRule type="containsText" dxfId="508" priority="154" stopIfTrue="1" operator="containsText" text="Mejorable">
      <formula>NOT(ISERROR(SEARCH("Mejorable",U93)))</formula>
    </cfRule>
  </conditionalFormatting>
  <conditionalFormatting sqref="P94">
    <cfRule type="cellIs" priority="153" stopIfTrue="1" operator="equal">
      <formula>"10, 25, 50, 100"</formula>
    </cfRule>
  </conditionalFormatting>
  <conditionalFormatting sqref="T94">
    <cfRule type="cellIs" dxfId="507" priority="149" stopIfTrue="1" operator="equal">
      <formula>"IV"</formula>
    </cfRule>
    <cfRule type="cellIs" dxfId="506" priority="150" stopIfTrue="1" operator="equal">
      <formula>"III"</formula>
    </cfRule>
    <cfRule type="cellIs" dxfId="505" priority="151" stopIfTrue="1" operator="equal">
      <formula>"II"</formula>
    </cfRule>
    <cfRule type="cellIs" dxfId="504" priority="152" stopIfTrue="1" operator="equal">
      <formula>"I"</formula>
    </cfRule>
  </conditionalFormatting>
  <conditionalFormatting sqref="U94">
    <cfRule type="cellIs" dxfId="503" priority="147" stopIfTrue="1" operator="equal">
      <formula>"No Aceptable"</formula>
    </cfRule>
    <cfRule type="cellIs" dxfId="502" priority="148" stopIfTrue="1" operator="equal">
      <formula>"Aceptable"</formula>
    </cfRule>
  </conditionalFormatting>
  <conditionalFormatting sqref="U94">
    <cfRule type="cellIs" dxfId="501" priority="146" stopIfTrue="1" operator="equal">
      <formula>"No Aceptable o Aceptable Con Control Especifico"</formula>
    </cfRule>
  </conditionalFormatting>
  <conditionalFormatting sqref="U94">
    <cfRule type="containsText" dxfId="500" priority="145" stopIfTrue="1" operator="containsText" text="Mejorable">
      <formula>NOT(ISERROR(SEARCH("Mejorable",U94)))</formula>
    </cfRule>
  </conditionalFormatting>
  <conditionalFormatting sqref="P102:P104">
    <cfRule type="cellIs" priority="144" stopIfTrue="1" operator="equal">
      <formula>"10, 25, 50, 100"</formula>
    </cfRule>
  </conditionalFormatting>
  <conditionalFormatting sqref="T102:T104">
    <cfRule type="cellIs" dxfId="499" priority="140" stopIfTrue="1" operator="equal">
      <formula>"IV"</formula>
    </cfRule>
    <cfRule type="cellIs" dxfId="498" priority="141" stopIfTrue="1" operator="equal">
      <formula>"III"</formula>
    </cfRule>
    <cfRule type="cellIs" dxfId="497" priority="142" stopIfTrue="1" operator="equal">
      <formula>"II"</formula>
    </cfRule>
    <cfRule type="cellIs" dxfId="496" priority="143" stopIfTrue="1" operator="equal">
      <formula>"I"</formula>
    </cfRule>
  </conditionalFormatting>
  <conditionalFormatting sqref="U102:U104">
    <cfRule type="cellIs" dxfId="495" priority="138" stopIfTrue="1" operator="equal">
      <formula>"No Aceptable"</formula>
    </cfRule>
    <cfRule type="cellIs" dxfId="494" priority="139" stopIfTrue="1" operator="equal">
      <formula>"Aceptable"</formula>
    </cfRule>
  </conditionalFormatting>
  <conditionalFormatting sqref="U102:U104">
    <cfRule type="cellIs" dxfId="493" priority="137" stopIfTrue="1" operator="equal">
      <formula>"No Aceptable o Aceptable Con Control Especifico"</formula>
    </cfRule>
  </conditionalFormatting>
  <conditionalFormatting sqref="U102:U104">
    <cfRule type="containsText" dxfId="492" priority="136" stopIfTrue="1" operator="containsText" text="Mejorable">
      <formula>NOT(ISERROR(SEARCH("Mejorable",U102)))</formula>
    </cfRule>
  </conditionalFormatting>
  <conditionalFormatting sqref="P97:P98 P107:P108 P118">
    <cfRule type="cellIs" priority="135" stopIfTrue="1" operator="equal">
      <formula>"10, 25, 50, 100"</formula>
    </cfRule>
  </conditionalFormatting>
  <conditionalFormatting sqref="T97:T98 T107:T108 T118">
    <cfRule type="cellIs" dxfId="491" priority="131" stopIfTrue="1" operator="equal">
      <formula>"IV"</formula>
    </cfRule>
    <cfRule type="cellIs" dxfId="490" priority="132" stopIfTrue="1" operator="equal">
      <formula>"III"</formula>
    </cfRule>
    <cfRule type="cellIs" dxfId="489" priority="133" stopIfTrue="1" operator="equal">
      <formula>"II"</formula>
    </cfRule>
    <cfRule type="cellIs" dxfId="488" priority="134" stopIfTrue="1" operator="equal">
      <formula>"I"</formula>
    </cfRule>
  </conditionalFormatting>
  <conditionalFormatting sqref="U97:U98 U107:U108 U118">
    <cfRule type="cellIs" dxfId="487" priority="129" stopIfTrue="1" operator="equal">
      <formula>"No Aceptable"</formula>
    </cfRule>
    <cfRule type="cellIs" dxfId="486" priority="130" stopIfTrue="1" operator="equal">
      <formula>"Aceptable"</formula>
    </cfRule>
  </conditionalFormatting>
  <conditionalFormatting sqref="U97:U98 U107:U108 U118">
    <cfRule type="cellIs" dxfId="485" priority="128" stopIfTrue="1" operator="equal">
      <formula>"No Aceptable o Aceptable Con Control Especifico"</formula>
    </cfRule>
  </conditionalFormatting>
  <conditionalFormatting sqref="U97:U98 U107:U108 U118">
    <cfRule type="containsText" dxfId="484" priority="127" stopIfTrue="1" operator="containsText" text="Mejorable">
      <formula>NOT(ISERROR(SEARCH("Mejorable",U97)))</formula>
    </cfRule>
  </conditionalFormatting>
  <conditionalFormatting sqref="P99">
    <cfRule type="cellIs" priority="126" stopIfTrue="1" operator="equal">
      <formula>"10, 25, 50, 100"</formula>
    </cfRule>
  </conditionalFormatting>
  <conditionalFormatting sqref="T99">
    <cfRule type="cellIs" dxfId="483" priority="122" stopIfTrue="1" operator="equal">
      <formula>"IV"</formula>
    </cfRule>
    <cfRule type="cellIs" dxfId="482" priority="123" stopIfTrue="1" operator="equal">
      <formula>"III"</formula>
    </cfRule>
    <cfRule type="cellIs" dxfId="481" priority="124" stopIfTrue="1" operator="equal">
      <formula>"II"</formula>
    </cfRule>
    <cfRule type="cellIs" dxfId="480" priority="125" stopIfTrue="1" operator="equal">
      <formula>"I"</formula>
    </cfRule>
  </conditionalFormatting>
  <conditionalFormatting sqref="U99">
    <cfRule type="cellIs" dxfId="479" priority="120" stopIfTrue="1" operator="equal">
      <formula>"No Aceptable"</formula>
    </cfRule>
    <cfRule type="cellIs" dxfId="478" priority="121" stopIfTrue="1" operator="equal">
      <formula>"Aceptable"</formula>
    </cfRule>
  </conditionalFormatting>
  <conditionalFormatting sqref="U99">
    <cfRule type="cellIs" dxfId="477" priority="119" stopIfTrue="1" operator="equal">
      <formula>"No Aceptable o Aceptable Con Control Especifico"</formula>
    </cfRule>
  </conditionalFormatting>
  <conditionalFormatting sqref="U99">
    <cfRule type="containsText" dxfId="476" priority="118" stopIfTrue="1" operator="containsText" text="Mejorable">
      <formula>NOT(ISERROR(SEARCH("Mejorable",U99)))</formula>
    </cfRule>
  </conditionalFormatting>
  <conditionalFormatting sqref="P101">
    <cfRule type="cellIs" priority="117" stopIfTrue="1" operator="equal">
      <formula>"10, 25, 50, 100"</formula>
    </cfRule>
  </conditionalFormatting>
  <conditionalFormatting sqref="T101">
    <cfRule type="cellIs" dxfId="475" priority="113" stopIfTrue="1" operator="equal">
      <formula>"IV"</formula>
    </cfRule>
    <cfRule type="cellIs" dxfId="474" priority="114" stopIfTrue="1" operator="equal">
      <formula>"III"</formula>
    </cfRule>
    <cfRule type="cellIs" dxfId="473" priority="115" stopIfTrue="1" operator="equal">
      <formula>"II"</formula>
    </cfRule>
    <cfRule type="cellIs" dxfId="472" priority="116" stopIfTrue="1" operator="equal">
      <formula>"I"</formula>
    </cfRule>
  </conditionalFormatting>
  <conditionalFormatting sqref="U101">
    <cfRule type="cellIs" dxfId="471" priority="111" stopIfTrue="1" operator="equal">
      <formula>"No Aceptable"</formula>
    </cfRule>
    <cfRule type="cellIs" dxfId="470" priority="112" stopIfTrue="1" operator="equal">
      <formula>"Aceptable"</formula>
    </cfRule>
  </conditionalFormatting>
  <conditionalFormatting sqref="U101">
    <cfRule type="cellIs" dxfId="469" priority="110" stopIfTrue="1" operator="equal">
      <formula>"No Aceptable o Aceptable Con Control Especifico"</formula>
    </cfRule>
  </conditionalFormatting>
  <conditionalFormatting sqref="U101">
    <cfRule type="containsText" dxfId="468" priority="109" stopIfTrue="1" operator="containsText" text="Mejorable">
      <formula>NOT(ISERROR(SEARCH("Mejorable",U101)))</formula>
    </cfRule>
  </conditionalFormatting>
  <conditionalFormatting sqref="P105">
    <cfRule type="cellIs" priority="108" stopIfTrue="1" operator="equal">
      <formula>"10, 25, 50, 100"</formula>
    </cfRule>
  </conditionalFormatting>
  <conditionalFormatting sqref="T105">
    <cfRule type="cellIs" dxfId="467" priority="104" stopIfTrue="1" operator="equal">
      <formula>"IV"</formula>
    </cfRule>
    <cfRule type="cellIs" dxfId="466" priority="105" stopIfTrue="1" operator="equal">
      <formula>"III"</formula>
    </cfRule>
    <cfRule type="cellIs" dxfId="465" priority="106" stopIfTrue="1" operator="equal">
      <formula>"II"</formula>
    </cfRule>
    <cfRule type="cellIs" dxfId="464" priority="107" stopIfTrue="1" operator="equal">
      <formula>"I"</formula>
    </cfRule>
  </conditionalFormatting>
  <conditionalFormatting sqref="U105">
    <cfRule type="cellIs" dxfId="463" priority="102" stopIfTrue="1" operator="equal">
      <formula>"No Aceptable"</formula>
    </cfRule>
    <cfRule type="cellIs" dxfId="462" priority="103" stopIfTrue="1" operator="equal">
      <formula>"Aceptable"</formula>
    </cfRule>
  </conditionalFormatting>
  <conditionalFormatting sqref="U105">
    <cfRule type="cellIs" dxfId="461" priority="101" stopIfTrue="1" operator="equal">
      <formula>"No Aceptable o Aceptable Con Control Especifico"</formula>
    </cfRule>
  </conditionalFormatting>
  <conditionalFormatting sqref="U105">
    <cfRule type="containsText" dxfId="460" priority="100" stopIfTrue="1" operator="containsText" text="Mejorable">
      <formula>NOT(ISERROR(SEARCH("Mejorable",U105)))</formula>
    </cfRule>
  </conditionalFormatting>
  <conditionalFormatting sqref="P106">
    <cfRule type="cellIs" priority="99" stopIfTrue="1" operator="equal">
      <formula>"10, 25, 50, 100"</formula>
    </cfRule>
  </conditionalFormatting>
  <conditionalFormatting sqref="T106">
    <cfRule type="cellIs" dxfId="459" priority="95" stopIfTrue="1" operator="equal">
      <formula>"IV"</formula>
    </cfRule>
    <cfRule type="cellIs" dxfId="458" priority="96" stopIfTrue="1" operator="equal">
      <formula>"III"</formula>
    </cfRule>
    <cfRule type="cellIs" dxfId="457" priority="97" stopIfTrue="1" operator="equal">
      <formula>"II"</formula>
    </cfRule>
    <cfRule type="cellIs" dxfId="456" priority="98" stopIfTrue="1" operator="equal">
      <formula>"I"</formula>
    </cfRule>
  </conditionalFormatting>
  <conditionalFormatting sqref="U106">
    <cfRule type="cellIs" dxfId="455" priority="93" stopIfTrue="1" operator="equal">
      <formula>"No Aceptable"</formula>
    </cfRule>
    <cfRule type="cellIs" dxfId="454" priority="94" stopIfTrue="1" operator="equal">
      <formula>"Aceptable"</formula>
    </cfRule>
  </conditionalFormatting>
  <conditionalFormatting sqref="U106">
    <cfRule type="cellIs" dxfId="453" priority="92" stopIfTrue="1" operator="equal">
      <formula>"No Aceptable o Aceptable Con Control Especifico"</formula>
    </cfRule>
  </conditionalFormatting>
  <conditionalFormatting sqref="U106">
    <cfRule type="containsText" dxfId="452" priority="91" stopIfTrue="1" operator="containsText" text="Mejorable">
      <formula>NOT(ISERROR(SEARCH("Mejorable",U106)))</formula>
    </cfRule>
  </conditionalFormatting>
  <conditionalFormatting sqref="P109">
    <cfRule type="cellIs" priority="90" stopIfTrue="1" operator="equal">
      <formula>"10, 25, 50, 100"</formula>
    </cfRule>
  </conditionalFormatting>
  <conditionalFormatting sqref="T109">
    <cfRule type="cellIs" dxfId="451" priority="86" stopIfTrue="1" operator="equal">
      <formula>"IV"</formula>
    </cfRule>
    <cfRule type="cellIs" dxfId="450" priority="87" stopIfTrue="1" operator="equal">
      <formula>"III"</formula>
    </cfRule>
    <cfRule type="cellIs" dxfId="449" priority="88" stopIfTrue="1" operator="equal">
      <formula>"II"</formula>
    </cfRule>
    <cfRule type="cellIs" dxfId="448" priority="89" stopIfTrue="1" operator="equal">
      <formula>"I"</formula>
    </cfRule>
  </conditionalFormatting>
  <conditionalFormatting sqref="U109">
    <cfRule type="cellIs" dxfId="447" priority="84" stopIfTrue="1" operator="equal">
      <formula>"No Aceptable"</formula>
    </cfRule>
    <cfRule type="cellIs" dxfId="446" priority="85" stopIfTrue="1" operator="equal">
      <formula>"Aceptable"</formula>
    </cfRule>
  </conditionalFormatting>
  <conditionalFormatting sqref="U109">
    <cfRule type="cellIs" dxfId="445" priority="83" stopIfTrue="1" operator="equal">
      <formula>"No Aceptable o Aceptable Con Control Especifico"</formula>
    </cfRule>
  </conditionalFormatting>
  <conditionalFormatting sqref="U109">
    <cfRule type="containsText" dxfId="444" priority="82" stopIfTrue="1" operator="containsText" text="Mejorable">
      <formula>NOT(ISERROR(SEARCH("Mejorable",U109)))</formula>
    </cfRule>
  </conditionalFormatting>
  <conditionalFormatting sqref="P100">
    <cfRule type="cellIs" priority="81" stopIfTrue="1" operator="equal">
      <formula>"10, 25, 50, 100"</formula>
    </cfRule>
  </conditionalFormatting>
  <conditionalFormatting sqref="T100">
    <cfRule type="cellIs" dxfId="443" priority="77" stopIfTrue="1" operator="equal">
      <formula>"IV"</formula>
    </cfRule>
    <cfRule type="cellIs" dxfId="442" priority="78" stopIfTrue="1" operator="equal">
      <formula>"III"</formula>
    </cfRule>
    <cfRule type="cellIs" dxfId="441" priority="79" stopIfTrue="1" operator="equal">
      <formula>"II"</formula>
    </cfRule>
    <cfRule type="cellIs" dxfId="440" priority="80" stopIfTrue="1" operator="equal">
      <formula>"I"</formula>
    </cfRule>
  </conditionalFormatting>
  <conditionalFormatting sqref="U100">
    <cfRule type="cellIs" dxfId="439" priority="75" stopIfTrue="1" operator="equal">
      <formula>"No Aceptable"</formula>
    </cfRule>
    <cfRule type="cellIs" dxfId="438" priority="76" stopIfTrue="1" operator="equal">
      <formula>"Aceptable"</formula>
    </cfRule>
  </conditionalFormatting>
  <conditionalFormatting sqref="U100">
    <cfRule type="cellIs" dxfId="437" priority="74" stopIfTrue="1" operator="equal">
      <formula>"No Aceptable o Aceptable Con Control Especifico"</formula>
    </cfRule>
  </conditionalFormatting>
  <conditionalFormatting sqref="U100">
    <cfRule type="containsText" dxfId="436" priority="73" stopIfTrue="1" operator="containsText" text="Mejorable">
      <formula>NOT(ISERROR(SEARCH("Mejorable",U100)))</formula>
    </cfRule>
  </conditionalFormatting>
  <conditionalFormatting sqref="P117">
    <cfRule type="cellIs" priority="72" stopIfTrue="1" operator="equal">
      <formula>"10, 25, 50, 100"</formula>
    </cfRule>
  </conditionalFormatting>
  <conditionalFormatting sqref="T117">
    <cfRule type="cellIs" dxfId="435" priority="68" stopIfTrue="1" operator="equal">
      <formula>"IV"</formula>
    </cfRule>
    <cfRule type="cellIs" dxfId="434" priority="69" stopIfTrue="1" operator="equal">
      <formula>"III"</formula>
    </cfRule>
    <cfRule type="cellIs" dxfId="433" priority="70" stopIfTrue="1" operator="equal">
      <formula>"II"</formula>
    </cfRule>
    <cfRule type="cellIs" dxfId="432" priority="71" stopIfTrue="1" operator="equal">
      <formula>"I"</formula>
    </cfRule>
  </conditionalFormatting>
  <conditionalFormatting sqref="U117">
    <cfRule type="cellIs" dxfId="431" priority="66" stopIfTrue="1" operator="equal">
      <formula>"No Aceptable"</formula>
    </cfRule>
    <cfRule type="cellIs" dxfId="430" priority="67" stopIfTrue="1" operator="equal">
      <formula>"Aceptable"</formula>
    </cfRule>
  </conditionalFormatting>
  <conditionalFormatting sqref="U117">
    <cfRule type="cellIs" dxfId="429" priority="65" stopIfTrue="1" operator="equal">
      <formula>"No Aceptable o Aceptable Con Control Especifico"</formula>
    </cfRule>
  </conditionalFormatting>
  <conditionalFormatting sqref="U117">
    <cfRule type="containsText" dxfId="428" priority="64" stopIfTrue="1" operator="containsText" text="Mejorable">
      <formula>NOT(ISERROR(SEARCH("Mejorable",U117)))</formula>
    </cfRule>
  </conditionalFormatting>
  <conditionalFormatting sqref="P111">
    <cfRule type="cellIs" priority="63" stopIfTrue="1" operator="equal">
      <formula>"10, 25, 50, 100"</formula>
    </cfRule>
  </conditionalFormatting>
  <conditionalFormatting sqref="T111">
    <cfRule type="cellIs" dxfId="427" priority="59" stopIfTrue="1" operator="equal">
      <formula>"IV"</formula>
    </cfRule>
    <cfRule type="cellIs" dxfId="426" priority="60" stopIfTrue="1" operator="equal">
      <formula>"III"</formula>
    </cfRule>
    <cfRule type="cellIs" dxfId="425" priority="61" stopIfTrue="1" operator="equal">
      <formula>"II"</formula>
    </cfRule>
    <cfRule type="cellIs" dxfId="424" priority="62" stopIfTrue="1" operator="equal">
      <formula>"I"</formula>
    </cfRule>
  </conditionalFormatting>
  <conditionalFormatting sqref="U111">
    <cfRule type="cellIs" dxfId="423" priority="57" stopIfTrue="1" operator="equal">
      <formula>"No Aceptable"</formula>
    </cfRule>
    <cfRule type="cellIs" dxfId="422" priority="58" stopIfTrue="1" operator="equal">
      <formula>"Aceptable"</formula>
    </cfRule>
  </conditionalFormatting>
  <conditionalFormatting sqref="U111">
    <cfRule type="cellIs" dxfId="421" priority="56" stopIfTrue="1" operator="equal">
      <formula>"No Aceptable o Aceptable Con Control Especifico"</formula>
    </cfRule>
  </conditionalFormatting>
  <conditionalFormatting sqref="U111">
    <cfRule type="containsText" dxfId="420" priority="55" stopIfTrue="1" operator="containsText" text="Mejorable">
      <formula>NOT(ISERROR(SEARCH("Mejorable",U111)))</formula>
    </cfRule>
  </conditionalFormatting>
  <conditionalFormatting sqref="P110">
    <cfRule type="cellIs" priority="54" stopIfTrue="1" operator="equal">
      <formula>"10, 25, 50, 100"</formula>
    </cfRule>
  </conditionalFormatting>
  <conditionalFormatting sqref="T110">
    <cfRule type="cellIs" dxfId="419" priority="50" stopIfTrue="1" operator="equal">
      <formula>"IV"</formula>
    </cfRule>
    <cfRule type="cellIs" dxfId="418" priority="51" stopIfTrue="1" operator="equal">
      <formula>"III"</formula>
    </cfRule>
    <cfRule type="cellIs" dxfId="417" priority="52" stopIfTrue="1" operator="equal">
      <formula>"II"</formula>
    </cfRule>
    <cfRule type="cellIs" dxfId="416" priority="53" stopIfTrue="1" operator="equal">
      <formula>"I"</formula>
    </cfRule>
  </conditionalFormatting>
  <conditionalFormatting sqref="U110">
    <cfRule type="cellIs" dxfId="415" priority="48" stopIfTrue="1" operator="equal">
      <formula>"No Aceptable"</formula>
    </cfRule>
    <cfRule type="cellIs" dxfId="414" priority="49" stopIfTrue="1" operator="equal">
      <formula>"Aceptable"</formula>
    </cfRule>
  </conditionalFormatting>
  <conditionalFormatting sqref="U110">
    <cfRule type="cellIs" dxfId="413" priority="47" stopIfTrue="1" operator="equal">
      <formula>"No Aceptable o Aceptable Con Control Especifico"</formula>
    </cfRule>
  </conditionalFormatting>
  <conditionalFormatting sqref="U110">
    <cfRule type="containsText" dxfId="412" priority="46" stopIfTrue="1" operator="containsText" text="Mejorable">
      <formula>NOT(ISERROR(SEARCH("Mejorable",U110)))</formula>
    </cfRule>
  </conditionalFormatting>
  <conditionalFormatting sqref="P112">
    <cfRule type="cellIs" priority="45" stopIfTrue="1" operator="equal">
      <formula>"10, 25, 50, 100"</formula>
    </cfRule>
  </conditionalFormatting>
  <conditionalFormatting sqref="T112">
    <cfRule type="cellIs" dxfId="411" priority="41" stopIfTrue="1" operator="equal">
      <formula>"IV"</formula>
    </cfRule>
    <cfRule type="cellIs" dxfId="410" priority="42" stopIfTrue="1" operator="equal">
      <formula>"III"</formula>
    </cfRule>
    <cfRule type="cellIs" dxfId="409" priority="43" stopIfTrue="1" operator="equal">
      <formula>"II"</formula>
    </cfRule>
    <cfRule type="cellIs" dxfId="408" priority="44" stopIfTrue="1" operator="equal">
      <formula>"I"</formula>
    </cfRule>
  </conditionalFormatting>
  <conditionalFormatting sqref="U112">
    <cfRule type="cellIs" dxfId="407" priority="39" stopIfTrue="1" operator="equal">
      <formula>"No Aceptable"</formula>
    </cfRule>
    <cfRule type="cellIs" dxfId="406" priority="40" stopIfTrue="1" operator="equal">
      <formula>"Aceptable"</formula>
    </cfRule>
  </conditionalFormatting>
  <conditionalFormatting sqref="U112">
    <cfRule type="cellIs" dxfId="405" priority="38" stopIfTrue="1" operator="equal">
      <formula>"No Aceptable o Aceptable Con Control Especifico"</formula>
    </cfRule>
  </conditionalFormatting>
  <conditionalFormatting sqref="U112">
    <cfRule type="containsText" dxfId="404" priority="37" stopIfTrue="1" operator="containsText" text="Mejorable">
      <formula>NOT(ISERROR(SEARCH("Mejorable",U112)))</formula>
    </cfRule>
  </conditionalFormatting>
  <conditionalFormatting sqref="P113">
    <cfRule type="cellIs" priority="36" stopIfTrue="1" operator="equal">
      <formula>"10, 25, 50, 100"</formula>
    </cfRule>
  </conditionalFormatting>
  <conditionalFormatting sqref="T113">
    <cfRule type="cellIs" dxfId="403" priority="32" stopIfTrue="1" operator="equal">
      <formula>"IV"</formula>
    </cfRule>
    <cfRule type="cellIs" dxfId="402" priority="33" stopIfTrue="1" operator="equal">
      <formula>"III"</formula>
    </cfRule>
    <cfRule type="cellIs" dxfId="401" priority="34" stopIfTrue="1" operator="equal">
      <formula>"II"</formula>
    </cfRule>
    <cfRule type="cellIs" dxfId="400" priority="35" stopIfTrue="1" operator="equal">
      <formula>"I"</formula>
    </cfRule>
  </conditionalFormatting>
  <conditionalFormatting sqref="U113">
    <cfRule type="cellIs" dxfId="399" priority="30" stopIfTrue="1" operator="equal">
      <formula>"No Aceptable"</formula>
    </cfRule>
    <cfRule type="cellIs" dxfId="398" priority="31" stopIfTrue="1" operator="equal">
      <formula>"Aceptable"</formula>
    </cfRule>
  </conditionalFormatting>
  <conditionalFormatting sqref="U113">
    <cfRule type="cellIs" dxfId="397" priority="29" stopIfTrue="1" operator="equal">
      <formula>"No Aceptable o Aceptable Con Control Especifico"</formula>
    </cfRule>
  </conditionalFormatting>
  <conditionalFormatting sqref="U113">
    <cfRule type="containsText" dxfId="396" priority="28" stopIfTrue="1" operator="containsText" text="Mejorable">
      <formula>NOT(ISERROR(SEARCH("Mejorable",U113)))</formula>
    </cfRule>
  </conditionalFormatting>
  <conditionalFormatting sqref="P114">
    <cfRule type="cellIs" priority="27" stopIfTrue="1" operator="equal">
      <formula>"10, 25, 50, 100"</formula>
    </cfRule>
  </conditionalFormatting>
  <conditionalFormatting sqref="T114">
    <cfRule type="cellIs" dxfId="395" priority="23" stopIfTrue="1" operator="equal">
      <formula>"IV"</formula>
    </cfRule>
    <cfRule type="cellIs" dxfId="394" priority="24" stopIfTrue="1" operator="equal">
      <formula>"III"</formula>
    </cfRule>
    <cfRule type="cellIs" dxfId="393" priority="25" stopIfTrue="1" operator="equal">
      <formula>"II"</formula>
    </cfRule>
    <cfRule type="cellIs" dxfId="392" priority="26" stopIfTrue="1" operator="equal">
      <formula>"I"</formula>
    </cfRule>
  </conditionalFormatting>
  <conditionalFormatting sqref="U114">
    <cfRule type="cellIs" dxfId="391" priority="21" stopIfTrue="1" operator="equal">
      <formula>"No Aceptable"</formula>
    </cfRule>
    <cfRule type="cellIs" dxfId="390" priority="22" stopIfTrue="1" operator="equal">
      <formula>"Aceptable"</formula>
    </cfRule>
  </conditionalFormatting>
  <conditionalFormatting sqref="U114">
    <cfRule type="cellIs" dxfId="389" priority="20" stopIfTrue="1" operator="equal">
      <formula>"No Aceptable o Aceptable Con Control Especifico"</formula>
    </cfRule>
  </conditionalFormatting>
  <conditionalFormatting sqref="U114">
    <cfRule type="containsText" dxfId="388" priority="19" stopIfTrue="1" operator="containsText" text="Mejorable">
      <formula>NOT(ISERROR(SEARCH("Mejorable",U114)))</formula>
    </cfRule>
  </conditionalFormatting>
  <conditionalFormatting sqref="P115">
    <cfRule type="cellIs" priority="18" stopIfTrue="1" operator="equal">
      <formula>"10, 25, 50, 100"</formula>
    </cfRule>
  </conditionalFormatting>
  <conditionalFormatting sqref="T115">
    <cfRule type="cellIs" dxfId="387" priority="14" stopIfTrue="1" operator="equal">
      <formula>"IV"</formula>
    </cfRule>
    <cfRule type="cellIs" dxfId="386" priority="15" stopIfTrue="1" operator="equal">
      <formula>"III"</formula>
    </cfRule>
    <cfRule type="cellIs" dxfId="385" priority="16" stopIfTrue="1" operator="equal">
      <formula>"II"</formula>
    </cfRule>
    <cfRule type="cellIs" dxfId="384" priority="17" stopIfTrue="1" operator="equal">
      <formula>"I"</formula>
    </cfRule>
  </conditionalFormatting>
  <conditionalFormatting sqref="U115">
    <cfRule type="cellIs" dxfId="383" priority="12" stopIfTrue="1" operator="equal">
      <formula>"No Aceptable"</formula>
    </cfRule>
    <cfRule type="cellIs" dxfId="382" priority="13" stopIfTrue="1" operator="equal">
      <formula>"Aceptable"</formula>
    </cfRule>
  </conditionalFormatting>
  <conditionalFormatting sqref="U115">
    <cfRule type="cellIs" dxfId="381" priority="11" stopIfTrue="1" operator="equal">
      <formula>"No Aceptable o Aceptable Con Control Especifico"</formula>
    </cfRule>
  </conditionalFormatting>
  <conditionalFormatting sqref="U115">
    <cfRule type="containsText" dxfId="380" priority="10" stopIfTrue="1" operator="containsText" text="Mejorable">
      <formula>NOT(ISERROR(SEARCH("Mejorable",U115)))</formula>
    </cfRule>
  </conditionalFormatting>
  <conditionalFormatting sqref="P116">
    <cfRule type="cellIs" priority="9" stopIfTrue="1" operator="equal">
      <formula>"10, 25, 50, 100"</formula>
    </cfRule>
  </conditionalFormatting>
  <conditionalFormatting sqref="T116">
    <cfRule type="cellIs" dxfId="379" priority="5" stopIfTrue="1" operator="equal">
      <formula>"IV"</formula>
    </cfRule>
    <cfRule type="cellIs" dxfId="378" priority="6" stopIfTrue="1" operator="equal">
      <formula>"III"</formula>
    </cfRule>
    <cfRule type="cellIs" dxfId="377" priority="7" stopIfTrue="1" operator="equal">
      <formula>"II"</formula>
    </cfRule>
    <cfRule type="cellIs" dxfId="376" priority="8" stopIfTrue="1" operator="equal">
      <formula>"I"</formula>
    </cfRule>
  </conditionalFormatting>
  <conditionalFormatting sqref="U116">
    <cfRule type="cellIs" dxfId="375" priority="3" stopIfTrue="1" operator="equal">
      <formula>"No Aceptable"</formula>
    </cfRule>
    <cfRule type="cellIs" dxfId="374" priority="4" stopIfTrue="1" operator="equal">
      <formula>"Aceptable"</formula>
    </cfRule>
  </conditionalFormatting>
  <conditionalFormatting sqref="U116">
    <cfRule type="cellIs" dxfId="373" priority="2" stopIfTrue="1" operator="equal">
      <formula>"No Aceptable o Aceptable Con Control Especifico"</formula>
    </cfRule>
  </conditionalFormatting>
  <conditionalFormatting sqref="U116">
    <cfRule type="containsText" dxfId="372" priority="1" stopIfTrue="1" operator="containsText" text="Mejorable">
      <formula>NOT(ISERROR(SEARCH("Mejorable",U116)))</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18">
      <formula1>10</formula1>
      <formula2>100</formula2>
    </dataValidation>
    <dataValidation type="whole" allowBlank="1" showInputMessage="1" showErrorMessage="1" prompt="1 Esporadica (EE)_x000a_2 Ocasional (EO)_x000a_3 Frecuente (EF)_x000a_4 continua (EC)" sqref="O11:O118">
      <formula1>1</formula1>
      <formula2>4</formula2>
    </dataValidation>
  </dataValidations>
  <pageMargins left="0.7" right="0.7" top="0.75" bottom="0.75" header="0.3" footer="0.3"/>
  <pageSetup scale="11"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[1]Hoja1!#REF!</xm:f>
          </x14:formula1>
          <xm:sqref>H11:H32</xm:sqref>
        </x14:dataValidation>
        <x14:dataValidation type="list" allowBlank="1" showInputMessage="1" showErrorMessage="1">
          <x14:formula1>
            <xm:f>[1]Hoja2!#REF!</xm:f>
          </x14:formula1>
          <xm:sqref>E11</xm:sqref>
        </x14:dataValidation>
        <x14:dataValidation type="list" allowBlank="1" showInputMessage="1" showErrorMessage="1">
          <x14:formula1>
            <xm:f>[2]Hoja1!#REF!</xm:f>
          </x14:formula1>
          <xm:sqref>H33:H118</xm:sqref>
        </x14:dataValidation>
        <x14:dataValidation type="list" allowBlank="1" showInputMessage="1" showErrorMessage="1">
          <x14:formula1>
            <xm:f>[2]Hoja2!#REF!</xm:f>
          </x14:formula1>
          <xm:sqref>E33 E55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80" zoomScaleNormal="80" workbookViewId="0">
      <selection activeCell="C3" sqref="C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7" t="s">
        <v>1290</v>
      </c>
      <c r="D2" s="38"/>
      <c r="E2" s="38"/>
      <c r="F2" s="38"/>
      <c r="G2" s="39"/>
      <c r="K2" s="9"/>
      <c r="L2" s="9"/>
      <c r="M2" s="9"/>
      <c r="V2" s="9"/>
      <c r="AB2" s="10"/>
      <c r="AC2" s="6"/>
      <c r="AD2" s="6"/>
    </row>
    <row r="3" spans="1:30" s="8" customFormat="1" ht="15" customHeight="1">
      <c r="A3" s="5"/>
      <c r="B3" s="6"/>
      <c r="C3" s="40" t="s">
        <v>1197</v>
      </c>
      <c r="D3" s="41"/>
      <c r="E3" s="41"/>
      <c r="F3" s="41"/>
      <c r="G3" s="42"/>
      <c r="K3" s="9"/>
      <c r="L3" s="9"/>
      <c r="M3" s="9"/>
      <c r="V3" s="9"/>
      <c r="AB3" s="10"/>
      <c r="AC3" s="6"/>
      <c r="AD3" s="6"/>
    </row>
    <row r="4" spans="1:30" s="8" customFormat="1" ht="15" customHeight="1" thickBot="1">
      <c r="A4" s="5"/>
      <c r="B4" s="6"/>
      <c r="C4" s="43" t="s">
        <v>1256</v>
      </c>
      <c r="D4" s="44"/>
      <c r="E4" s="44"/>
      <c r="F4" s="44"/>
      <c r="G4" s="45"/>
      <c r="K4" s="9"/>
      <c r="L4" s="9"/>
      <c r="M4" s="9"/>
      <c r="V4" s="9"/>
      <c r="AB4" s="10"/>
      <c r="AC4" s="6"/>
      <c r="AD4" s="6"/>
    </row>
    <row r="5" spans="1:30" s="8" customFormat="1" ht="11.25" customHeight="1">
      <c r="A5" s="5"/>
      <c r="B5" s="6"/>
      <c r="C5" s="11" t="s">
        <v>1196</v>
      </c>
      <c r="E5" s="93"/>
      <c r="F5" s="93"/>
      <c r="G5" s="93"/>
      <c r="H5" s="7"/>
      <c r="I5" s="7"/>
      <c r="K5" s="9"/>
      <c r="L5" s="9"/>
      <c r="M5" s="9"/>
      <c r="V5" s="9"/>
      <c r="AB5" s="10"/>
      <c r="AC5" s="6"/>
      <c r="AD5" s="6"/>
    </row>
    <row r="6" spans="1:30" s="8" customFormat="1" ht="11.25" customHeight="1">
      <c r="A6" s="5"/>
      <c r="B6" s="6"/>
      <c r="C6" s="11"/>
      <c r="E6" s="46"/>
      <c r="F6" s="46"/>
      <c r="G6" s="46"/>
      <c r="H6" s="7"/>
      <c r="I6" s="7"/>
      <c r="K6" s="9"/>
      <c r="L6" s="9"/>
      <c r="M6" s="9"/>
      <c r="V6" s="9"/>
      <c r="AB6" s="10"/>
      <c r="AC6" s="6"/>
      <c r="AD6" s="6"/>
    </row>
    <row r="7" spans="1:30" s="8" customFormat="1" ht="11.25" customHeight="1" thickBot="1">
      <c r="A7" s="5"/>
      <c r="B7" s="6"/>
      <c r="C7" s="11"/>
      <c r="E7" s="46"/>
      <c r="F7" s="46"/>
      <c r="G7" s="46"/>
      <c r="H7" s="7"/>
      <c r="I7" s="7"/>
      <c r="K7" s="9"/>
      <c r="L7" s="9"/>
      <c r="M7" s="9"/>
      <c r="V7" s="9"/>
      <c r="AB7" s="10"/>
      <c r="AC7" s="6"/>
      <c r="AD7" s="6"/>
    </row>
    <row r="8" spans="1:30" ht="17.25" customHeight="1" thickBot="1">
      <c r="A8" s="110" t="s">
        <v>11</v>
      </c>
      <c r="B8" s="113" t="s">
        <v>12</v>
      </c>
      <c r="C8" s="94" t="s">
        <v>0</v>
      </c>
      <c r="D8" s="94"/>
      <c r="E8" s="94"/>
      <c r="F8" s="94"/>
      <c r="G8" s="92" t="s">
        <v>1</v>
      </c>
      <c r="H8" s="96"/>
      <c r="I8" s="47"/>
      <c r="J8" s="95" t="s">
        <v>2</v>
      </c>
      <c r="K8" s="92" t="s">
        <v>3</v>
      </c>
      <c r="L8" s="92"/>
      <c r="M8" s="92"/>
      <c r="N8" s="92" t="s">
        <v>4</v>
      </c>
      <c r="O8" s="92"/>
      <c r="P8" s="92"/>
      <c r="Q8" s="92"/>
      <c r="R8" s="92"/>
      <c r="S8" s="92"/>
      <c r="T8" s="92"/>
      <c r="U8" s="92" t="s">
        <v>5</v>
      </c>
      <c r="V8" s="92" t="s">
        <v>6</v>
      </c>
      <c r="W8" s="96"/>
      <c r="X8" s="91" t="s">
        <v>7</v>
      </c>
      <c r="Y8" s="91"/>
      <c r="Z8" s="91"/>
      <c r="AA8" s="91"/>
      <c r="AB8" s="91"/>
      <c r="AC8" s="91"/>
      <c r="AD8" s="91"/>
    </row>
    <row r="9" spans="1:30" ht="15.75" customHeight="1" thickBot="1">
      <c r="A9" s="111"/>
      <c r="B9" s="114"/>
      <c r="C9" s="94"/>
      <c r="D9" s="94"/>
      <c r="E9" s="94"/>
      <c r="F9" s="94"/>
      <c r="G9" s="96"/>
      <c r="H9" s="96"/>
      <c r="I9" s="47"/>
      <c r="J9" s="95"/>
      <c r="K9" s="92"/>
      <c r="L9" s="92"/>
      <c r="M9" s="92"/>
      <c r="N9" s="92"/>
      <c r="O9" s="92"/>
      <c r="P9" s="92"/>
      <c r="Q9" s="92"/>
      <c r="R9" s="92"/>
      <c r="S9" s="92"/>
      <c r="T9" s="92"/>
      <c r="U9" s="96"/>
      <c r="V9" s="96"/>
      <c r="W9" s="96"/>
      <c r="X9" s="91"/>
      <c r="Y9" s="91"/>
      <c r="Z9" s="91"/>
      <c r="AA9" s="91"/>
      <c r="AB9" s="91"/>
      <c r="AC9" s="91"/>
      <c r="AD9" s="91"/>
    </row>
    <row r="10" spans="1:30" ht="39" thickBot="1">
      <c r="A10" s="112"/>
      <c r="B10" s="115"/>
      <c r="C10" s="48" t="s">
        <v>13</v>
      </c>
      <c r="D10" s="48" t="s">
        <v>14</v>
      </c>
      <c r="E10" s="48" t="s">
        <v>1077</v>
      </c>
      <c r="F10" s="48" t="s">
        <v>15</v>
      </c>
      <c r="G10" s="48" t="s">
        <v>16</v>
      </c>
      <c r="H10" s="48" t="s">
        <v>17</v>
      </c>
      <c r="I10" s="48"/>
      <c r="J10" s="95"/>
      <c r="K10" s="48" t="s">
        <v>18</v>
      </c>
      <c r="L10" s="48" t="s">
        <v>19</v>
      </c>
      <c r="M10" s="48" t="s">
        <v>20</v>
      </c>
      <c r="N10" s="48" t="s">
        <v>21</v>
      </c>
      <c r="O10" s="48" t="s">
        <v>22</v>
      </c>
      <c r="P10" s="48" t="s">
        <v>37</v>
      </c>
      <c r="Q10" s="48" t="s">
        <v>36</v>
      </c>
      <c r="R10" s="48" t="s">
        <v>23</v>
      </c>
      <c r="S10" s="48" t="s">
        <v>38</v>
      </c>
      <c r="T10" s="48" t="s">
        <v>24</v>
      </c>
      <c r="U10" s="48" t="s">
        <v>25</v>
      </c>
      <c r="V10" s="48" t="s">
        <v>39</v>
      </c>
      <c r="W10" s="48" t="s">
        <v>26</v>
      </c>
      <c r="X10" s="48" t="s">
        <v>8</v>
      </c>
      <c r="Y10" s="48" t="s">
        <v>9</v>
      </c>
      <c r="Z10" s="48" t="s">
        <v>10</v>
      </c>
      <c r="AA10" s="48" t="s">
        <v>31</v>
      </c>
      <c r="AB10" s="48" t="s">
        <v>27</v>
      </c>
      <c r="AC10" s="48" t="s">
        <v>28</v>
      </c>
      <c r="AD10" s="48" t="s">
        <v>29</v>
      </c>
    </row>
    <row r="11" spans="1:30" ht="38.25">
      <c r="A11" s="137" t="s">
        <v>1282</v>
      </c>
      <c r="B11" s="137" t="s">
        <v>1229</v>
      </c>
      <c r="C11" s="119" t="s">
        <v>1254</v>
      </c>
      <c r="D11" s="122" t="s">
        <v>1255</v>
      </c>
      <c r="E11" s="125" t="s">
        <v>1051</v>
      </c>
      <c r="F11" s="125" t="s">
        <v>1201</v>
      </c>
      <c r="G11" s="49" t="str">
        <f>VLOOKUP(H11,PELIGROS!A$1:G$445,2,0)</f>
        <v>Modeduras</v>
      </c>
      <c r="H11" s="25" t="s">
        <v>79</v>
      </c>
      <c r="I11" s="25" t="s">
        <v>1283</v>
      </c>
      <c r="J11" s="49" t="str">
        <f>VLOOKUP(H11,PELIGROS!A$2:G$445,3,0)</f>
        <v>Lesiones, tejidos, muerte, enfermedades infectocontagiosas</v>
      </c>
      <c r="K11" s="50" t="s">
        <v>1202</v>
      </c>
      <c r="L11" s="49" t="str">
        <f>VLOOKUP(H11,PELIGROS!A$2:G$445,4,0)</f>
        <v>N/A</v>
      </c>
      <c r="M11" s="49" t="str">
        <f>VLOOKUP(H11,PELIGROS!A$2:G$445,5,0)</f>
        <v>N/A</v>
      </c>
      <c r="N11" s="50">
        <v>2</v>
      </c>
      <c r="O11" s="51">
        <v>1</v>
      </c>
      <c r="P11" s="51">
        <v>25</v>
      </c>
      <c r="Q11" s="51">
        <f>N11*O11</f>
        <v>2</v>
      </c>
      <c r="R11" s="51">
        <f>P11*Q11</f>
        <v>50</v>
      </c>
      <c r="S11" s="25" t="str">
        <f>IF(Q11=40,"MA-40",IF(Q11=30,"MA-30",IF(Q11=20,"A-20",IF(Q11=10,"A-10",IF(Q11=24,"MA-24",IF(Q11=18,"A-18",IF(Q11=12,"A-12",IF(Q11=6,"M-6",IF(Q11=8,"M-8",IF(Q11=6,"M-6",IF(Q11=4,"B-4",IF(Q11=2,"B-2",))))))))))))</f>
        <v>B-2</v>
      </c>
      <c r="T11" s="67" t="str">
        <f t="shared" ref="T11:T74" si="0">IF(R11&lt;=20,"IV",IF(R11&lt;=120,"III",IF(R11&lt;=500,"II",IF(R11&lt;=4000,"I"))))</f>
        <v>III</v>
      </c>
      <c r="U11" s="67" t="str">
        <f t="shared" ref="U11:U74" si="1">IF(T11=0,"",IF(T11="IV","Aceptable",IF(T11="III","Mejorable",IF(T11="II","No Aceptable o Aceptable Con Control Especifico",IF(T11="I","No Aceptable","")))))</f>
        <v>Mejorable</v>
      </c>
      <c r="V11" s="99">
        <v>1</v>
      </c>
      <c r="W11" s="49" t="str">
        <f>VLOOKUP(H11,PELIGROS!A$2:G$445,6,0)</f>
        <v>Posibles enfermedades</v>
      </c>
      <c r="X11" s="50"/>
      <c r="Y11" s="50"/>
      <c r="Z11" s="50"/>
      <c r="AA11" s="49"/>
      <c r="AB11" s="49" t="str">
        <f>VLOOKUP(H11,[1]Hoja1!A$2:G$445,7,0)</f>
        <v xml:space="preserve">Riesgo Biológico, Autocuidado y/o Uso y manejo adecuado de E.P.P.
</v>
      </c>
      <c r="AC11" s="99" t="s">
        <v>1203</v>
      </c>
      <c r="AD11" s="119" t="s">
        <v>1204</v>
      </c>
    </row>
    <row r="12" spans="1:30" ht="38.25">
      <c r="A12" s="138"/>
      <c r="B12" s="138"/>
      <c r="C12" s="120"/>
      <c r="D12" s="123"/>
      <c r="E12" s="126"/>
      <c r="F12" s="126"/>
      <c r="G12" s="14" t="str">
        <f>VLOOKUP(H12,PELIGROS!A$1:G$445,2,0)</f>
        <v>Parásitos</v>
      </c>
      <c r="H12" s="26" t="s">
        <v>105</v>
      </c>
      <c r="I12" s="26" t="s">
        <v>1283</v>
      </c>
      <c r="J12" s="14" t="str">
        <f>VLOOKUP(H12,PELIGROS!A$2:G$445,3,0)</f>
        <v>Lesiones, infecciones parasitarias</v>
      </c>
      <c r="K12" s="15" t="s">
        <v>1202</v>
      </c>
      <c r="L12" s="14" t="str">
        <f>VLOOKUP(H12,PELIGROS!A$2:G$445,4,0)</f>
        <v>N/A</v>
      </c>
      <c r="M12" s="14" t="str">
        <f>VLOOKUP(H12,PELIGROS!A$2:G$445,5,0)</f>
        <v>N/A</v>
      </c>
      <c r="N12" s="15">
        <v>2</v>
      </c>
      <c r="O12" s="16">
        <v>1</v>
      </c>
      <c r="P12" s="16">
        <v>10</v>
      </c>
      <c r="Q12" s="16">
        <f t="shared" ref="Q12:Q75" si="2">N12*O12</f>
        <v>2</v>
      </c>
      <c r="R12" s="16">
        <f t="shared" ref="R12:R75" si="3">P12*Q12</f>
        <v>20</v>
      </c>
      <c r="S12" s="26" t="str">
        <f t="shared" ref="S12:S75" si="4">IF(Q12=40,"MA-40",IF(Q12=30,"MA-30",IF(Q12=20,"A-20",IF(Q12=10,"A-10",IF(Q12=24,"MA-24",IF(Q12=18,"A-18",IF(Q12=12,"A-12",IF(Q12=6,"M-6",IF(Q12=8,"M-8",IF(Q12=6,"M-6",IF(Q12=4,"B-4",IF(Q12=2,"B-2",))))))))))))</f>
        <v>B-2</v>
      </c>
      <c r="T12" s="68" t="str">
        <f t="shared" si="0"/>
        <v>IV</v>
      </c>
      <c r="U12" s="68" t="str">
        <f t="shared" si="1"/>
        <v>Aceptable</v>
      </c>
      <c r="V12" s="100"/>
      <c r="W12" s="14" t="str">
        <f>VLOOKUP(H12,PELIGROS!A$2:G$445,6,0)</f>
        <v>Enfermedades Parasitarias</v>
      </c>
      <c r="X12" s="15"/>
      <c r="Y12" s="15"/>
      <c r="Z12" s="15"/>
      <c r="AA12" s="14"/>
      <c r="AB12" s="14" t="str">
        <f>VLOOKUP(H12,[1]Hoja1!A$2:G$445,7,0)</f>
        <v xml:space="preserve">Riesgo Biológico, Autocuidado y/o Uso y manejo adecuado de E.P.P.
</v>
      </c>
      <c r="AC12" s="100"/>
      <c r="AD12" s="120"/>
    </row>
    <row r="13" spans="1:30" ht="51">
      <c r="A13" s="138"/>
      <c r="B13" s="138"/>
      <c r="C13" s="120"/>
      <c r="D13" s="123"/>
      <c r="E13" s="126"/>
      <c r="F13" s="126"/>
      <c r="G13" s="14" t="str">
        <f>VLOOKUP(H13,PELIGROS!A$1:G$445,2,0)</f>
        <v>Bacteria</v>
      </c>
      <c r="H13" s="26" t="s">
        <v>108</v>
      </c>
      <c r="I13" s="26" t="s">
        <v>1283</v>
      </c>
      <c r="J13" s="14" t="str">
        <f>VLOOKUP(H13,PELIGROS!A$2:G$445,3,0)</f>
        <v>Infecciones producidas por Bacterianas</v>
      </c>
      <c r="K13" s="15" t="s">
        <v>1202</v>
      </c>
      <c r="L13" s="14" t="str">
        <f>VLOOKUP(H13,PELIGROS!A$2:G$445,4,0)</f>
        <v>Inspecciones planeadas e inspecciones no planeadas, procedimientos de programas de seguridad y salud en el trabajo</v>
      </c>
      <c r="M13" s="14" t="str">
        <f>VLOOKUP(H13,PELIGROS!A$2:G$445,5,0)</f>
        <v>Programa de vacunación, bota pantalon, overol, guantes, tapabocas, mascarillas con filtos</v>
      </c>
      <c r="N13" s="15">
        <v>2</v>
      </c>
      <c r="O13" s="16">
        <v>1</v>
      </c>
      <c r="P13" s="16">
        <v>10</v>
      </c>
      <c r="Q13" s="16">
        <f t="shared" si="2"/>
        <v>2</v>
      </c>
      <c r="R13" s="16">
        <f t="shared" si="3"/>
        <v>20</v>
      </c>
      <c r="S13" s="26" t="str">
        <f t="shared" si="4"/>
        <v>B-2</v>
      </c>
      <c r="T13" s="68" t="str">
        <f t="shared" si="0"/>
        <v>IV</v>
      </c>
      <c r="U13" s="68" t="str">
        <f t="shared" si="1"/>
        <v>Aceptable</v>
      </c>
      <c r="V13" s="100"/>
      <c r="W13" s="14" t="str">
        <f>VLOOKUP(H13,PELIGROS!A$2:G$445,6,0)</f>
        <v xml:space="preserve">Enfermedades Infectocontagiosas
</v>
      </c>
      <c r="X13" s="15"/>
      <c r="Y13" s="15"/>
      <c r="Z13" s="15"/>
      <c r="AA13" s="14"/>
      <c r="AB13" s="14" t="str">
        <f>VLOOKUP(H13,[1]Hoja1!A$2:G$445,7,0)</f>
        <v xml:space="preserve">Riesgo Biológico, Autocuidado y/o Uso y manejo adecuado de E.P.P.
</v>
      </c>
      <c r="AC13" s="100"/>
      <c r="AD13" s="120"/>
    </row>
    <row r="14" spans="1:30" ht="51">
      <c r="A14" s="138"/>
      <c r="B14" s="138"/>
      <c r="C14" s="120"/>
      <c r="D14" s="123"/>
      <c r="E14" s="126"/>
      <c r="F14" s="126"/>
      <c r="G14" s="14" t="str">
        <f>VLOOKUP(H14,PELIGROS!A$1:G$445,2,0)</f>
        <v>Hongos</v>
      </c>
      <c r="H14" s="26" t="s">
        <v>117</v>
      </c>
      <c r="I14" s="26" t="s">
        <v>1283</v>
      </c>
      <c r="J14" s="14" t="str">
        <f>VLOOKUP(H14,PELIGROS!A$2:G$445,3,0)</f>
        <v>Micosis</v>
      </c>
      <c r="K14" s="15" t="s">
        <v>1202</v>
      </c>
      <c r="L14" s="14" t="str">
        <f>VLOOKUP(H14,PELIGROS!A$2:G$445,4,0)</f>
        <v>Inspecciones planeadas e inspecciones no planeadas, procedimientos de programas de seguridad y salud en el trabajo</v>
      </c>
      <c r="M14" s="14" t="str">
        <f>VLOOKUP(H14,PELIGROS!A$2:G$445,5,0)</f>
        <v>Programa de vacunación, éxamenes periódicos</v>
      </c>
      <c r="N14" s="15">
        <v>2</v>
      </c>
      <c r="O14" s="16">
        <v>1</v>
      </c>
      <c r="P14" s="16">
        <v>25</v>
      </c>
      <c r="Q14" s="16">
        <f t="shared" si="2"/>
        <v>2</v>
      </c>
      <c r="R14" s="16">
        <f t="shared" si="3"/>
        <v>50</v>
      </c>
      <c r="S14" s="26" t="str">
        <f t="shared" si="4"/>
        <v>B-2</v>
      </c>
      <c r="T14" s="68" t="str">
        <f t="shared" si="0"/>
        <v>III</v>
      </c>
      <c r="U14" s="68" t="str">
        <f t="shared" si="1"/>
        <v>Mejorable</v>
      </c>
      <c r="V14" s="100"/>
      <c r="W14" s="14" t="str">
        <f>VLOOKUP(H14,PELIGROS!A$2:G$445,6,0)</f>
        <v>Micosis</v>
      </c>
      <c r="X14" s="15"/>
      <c r="Y14" s="15"/>
      <c r="Z14" s="15"/>
      <c r="AA14" s="14"/>
      <c r="AB14" s="14" t="str">
        <f>VLOOKUP(H14,[1]Hoja1!A$2:G$445,7,0)</f>
        <v xml:space="preserve">Riesgo Biológico, Autocuidado y/o Uso y manejo adecuado de E.P.P.
</v>
      </c>
      <c r="AC14" s="100"/>
      <c r="AD14" s="120"/>
    </row>
    <row r="15" spans="1:30" ht="51">
      <c r="A15" s="138"/>
      <c r="B15" s="138"/>
      <c r="C15" s="120"/>
      <c r="D15" s="123"/>
      <c r="E15" s="126"/>
      <c r="F15" s="126"/>
      <c r="G15" s="14" t="str">
        <f>VLOOKUP(H15,PELIGROS!A$1:G$445,2,0)</f>
        <v>Virus</v>
      </c>
      <c r="H15" s="26" t="s">
        <v>120</v>
      </c>
      <c r="I15" s="26" t="s">
        <v>1283</v>
      </c>
      <c r="J15" s="14" t="str">
        <f>VLOOKUP(H15,PELIGROS!A$2:G$445,3,0)</f>
        <v>Infecciones Virales</v>
      </c>
      <c r="K15" s="15" t="s">
        <v>1202</v>
      </c>
      <c r="L15" s="14" t="str">
        <f>VLOOKUP(H15,PELIGROS!A$2:G$445,4,0)</f>
        <v>Inspecciones planeadas e inspecciones no planeadas, procedimientos de programas de seguridad y salud en el trabajo</v>
      </c>
      <c r="M15" s="14" t="str">
        <f>VLOOKUP(H15,PELIGROS!A$2:G$445,5,0)</f>
        <v>Programa de vacunación, bota pantalon, overol, guantes, tapabocas, mascarillas con filtos</v>
      </c>
      <c r="N15" s="15">
        <v>2</v>
      </c>
      <c r="O15" s="16">
        <v>1</v>
      </c>
      <c r="P15" s="16">
        <v>25</v>
      </c>
      <c r="Q15" s="16">
        <f t="shared" si="2"/>
        <v>2</v>
      </c>
      <c r="R15" s="16">
        <f t="shared" si="3"/>
        <v>50</v>
      </c>
      <c r="S15" s="26" t="str">
        <f t="shared" si="4"/>
        <v>B-2</v>
      </c>
      <c r="T15" s="68" t="str">
        <f t="shared" si="0"/>
        <v>III</v>
      </c>
      <c r="U15" s="68" t="str">
        <f t="shared" si="1"/>
        <v>Mejorable</v>
      </c>
      <c r="V15" s="100"/>
      <c r="W15" s="14" t="str">
        <f>VLOOKUP(H15,PELIGROS!A$2:G$445,6,0)</f>
        <v xml:space="preserve">Enfermedades Infectocontagiosas
</v>
      </c>
      <c r="X15" s="15"/>
      <c r="Y15" s="15"/>
      <c r="Z15" s="15"/>
      <c r="AA15" s="14"/>
      <c r="AB15" s="14" t="str">
        <f>VLOOKUP(H15,[1]Hoja1!A$2:G$445,7,0)</f>
        <v xml:space="preserve">Riesgo Biológico, Autocuidado y/o Uso y manejo adecuado de E.P.P.
</v>
      </c>
      <c r="AC15" s="100"/>
      <c r="AD15" s="120"/>
    </row>
    <row r="16" spans="1:30" ht="51">
      <c r="A16" s="138"/>
      <c r="B16" s="138"/>
      <c r="C16" s="120"/>
      <c r="D16" s="123"/>
      <c r="E16" s="126"/>
      <c r="F16" s="126"/>
      <c r="G16" s="14" t="str">
        <f>VLOOKUP(H16,PELIGROS!A$1:G$445,2,0)</f>
        <v>INFRAROJA, ULTRAVIOLETA, VISIBLE, RADIOFRECUENCIA, MICROONDAS, LASER</v>
      </c>
      <c r="H16" s="26" t="s">
        <v>67</v>
      </c>
      <c r="I16" s="26" t="s">
        <v>1284</v>
      </c>
      <c r="J16" s="14" t="str">
        <f>VLOOKUP(H16,PELIGROS!A$2:G$445,3,0)</f>
        <v>CÁNCER, LESIONES DÉRMICAS Y OCULARES</v>
      </c>
      <c r="K16" s="15" t="s">
        <v>1202</v>
      </c>
      <c r="L16" s="14" t="str">
        <f>VLOOKUP(H16,PELIGROS!A$2:G$445,4,0)</f>
        <v>Inspecciones planeadas e inspecciones no planeadas, procedimientos de programas de seguridad y salud en el trabajo</v>
      </c>
      <c r="M16" s="14" t="str">
        <f>VLOOKUP(H16,PELIGROS!A$2:G$445,5,0)</f>
        <v>PROGRAMA BLOQUEADOR SOLAR</v>
      </c>
      <c r="N16" s="15">
        <v>2</v>
      </c>
      <c r="O16" s="16">
        <v>2</v>
      </c>
      <c r="P16" s="16">
        <v>10</v>
      </c>
      <c r="Q16" s="16">
        <f t="shared" si="2"/>
        <v>4</v>
      </c>
      <c r="R16" s="16">
        <f t="shared" si="3"/>
        <v>40</v>
      </c>
      <c r="S16" s="26" t="str">
        <f t="shared" si="4"/>
        <v>B-4</v>
      </c>
      <c r="T16" s="68" t="str">
        <f t="shared" si="0"/>
        <v>III</v>
      </c>
      <c r="U16" s="68" t="str">
        <f t="shared" si="1"/>
        <v>Mejorable</v>
      </c>
      <c r="V16" s="100"/>
      <c r="W16" s="14" t="str">
        <f>VLOOKUP(H16,PELIGROS!A$2:G$445,6,0)</f>
        <v>CÁNCER</v>
      </c>
      <c r="X16" s="15"/>
      <c r="Y16" s="15"/>
      <c r="Z16" s="15"/>
      <c r="AA16" s="14"/>
      <c r="AB16" s="14" t="str">
        <f>VLOOKUP(H16,[1]Hoja1!A$2:G$445,7,0)</f>
        <v>N/A</v>
      </c>
      <c r="AC16" s="15" t="s">
        <v>1205</v>
      </c>
      <c r="AD16" s="120"/>
    </row>
    <row r="17" spans="1:30" ht="51">
      <c r="A17" s="138"/>
      <c r="B17" s="138"/>
      <c r="C17" s="120"/>
      <c r="D17" s="123"/>
      <c r="E17" s="126"/>
      <c r="F17" s="126"/>
      <c r="G17" s="14" t="str">
        <f>VLOOKUP(H17,PELIGROS!A$1:G$445,2,0)</f>
        <v>ENERGÍA TÉRMICA, CAMBIO DE TEMPERATURA DURANTE LOS RECORRIDOS</v>
      </c>
      <c r="H17" s="26" t="s">
        <v>174</v>
      </c>
      <c r="I17" s="26" t="s">
        <v>1284</v>
      </c>
      <c r="J17" s="14" t="str">
        <f>VLOOKUP(H17,PELIGROS!A$2:G$445,3,0)</f>
        <v xml:space="preserve"> HIPOTERMIA</v>
      </c>
      <c r="K17" s="15" t="s">
        <v>1202</v>
      </c>
      <c r="L17" s="14" t="str">
        <f>VLOOKUP(H17,PELIGROS!A$2:G$445,4,0)</f>
        <v>Inspecciones planeadas e inspecciones no planeadas, procedimientos de programas de seguridad y salud en el trabajo</v>
      </c>
      <c r="M17" s="14" t="str">
        <f>VLOOKUP(H17,PELIGROS!A$2:G$445,5,0)</f>
        <v>EPP OVEROLES TERMICOS</v>
      </c>
      <c r="N17" s="15">
        <v>2</v>
      </c>
      <c r="O17" s="16">
        <v>3</v>
      </c>
      <c r="P17" s="16">
        <v>10</v>
      </c>
      <c r="Q17" s="16">
        <f t="shared" si="2"/>
        <v>6</v>
      </c>
      <c r="R17" s="16">
        <f t="shared" si="3"/>
        <v>60</v>
      </c>
      <c r="S17" s="26" t="str">
        <f t="shared" si="4"/>
        <v>M-6</v>
      </c>
      <c r="T17" s="68" t="str">
        <f t="shared" si="0"/>
        <v>III</v>
      </c>
      <c r="U17" s="68" t="str">
        <f t="shared" si="1"/>
        <v>Mejorable</v>
      </c>
      <c r="V17" s="100"/>
      <c r="W17" s="14" t="str">
        <f>VLOOKUP(H17,PELIGROS!A$2:G$445,6,0)</f>
        <v xml:space="preserve"> HIPOTERMIA</v>
      </c>
      <c r="X17" s="15"/>
      <c r="Y17" s="15"/>
      <c r="Z17" s="15"/>
      <c r="AA17" s="14"/>
      <c r="AB17" s="14" t="str">
        <f>VLOOKUP(H17,[1]Hoja1!A$2:G$445,7,0)</f>
        <v>N/A</v>
      </c>
      <c r="AC17" s="15" t="s">
        <v>1206</v>
      </c>
      <c r="AD17" s="120"/>
    </row>
    <row r="18" spans="1:30" ht="51">
      <c r="A18" s="138"/>
      <c r="B18" s="138"/>
      <c r="C18" s="120"/>
      <c r="D18" s="123"/>
      <c r="E18" s="126"/>
      <c r="F18" s="126"/>
      <c r="G18" s="14" t="str">
        <f>VLOOKUP(H18,PELIGROS!A$1:G$445,2,0)</f>
        <v>GASES Y VAPORES</v>
      </c>
      <c r="H18" s="26" t="s">
        <v>250</v>
      </c>
      <c r="I18" s="26" t="s">
        <v>1285</v>
      </c>
      <c r="J18" s="14" t="str">
        <f>VLOOKUP(H18,PELIGROS!A$2:G$445,3,0)</f>
        <v xml:space="preserve"> LESIONES EN LA PIEL, IRRITACIÓN EN VÍAS  RESPIRATORIAS, MUERTE</v>
      </c>
      <c r="K18" s="15" t="s">
        <v>1202</v>
      </c>
      <c r="L18" s="14" t="str">
        <f>VLOOKUP(H18,PELIGROS!A$2:G$445,4,0)</f>
        <v>Inspecciones planeadas e inspecciones no planeadas, procedimientos de programas de seguridad y salud en el trabajo</v>
      </c>
      <c r="M18" s="14" t="str">
        <f>VLOOKUP(H18,PELIGROS!A$2:G$445,5,0)</f>
        <v>EPP TAPABOCAS, CARETAS CON FILTROS</v>
      </c>
      <c r="N18" s="15">
        <v>2</v>
      </c>
      <c r="O18" s="16">
        <v>2</v>
      </c>
      <c r="P18" s="16">
        <v>25</v>
      </c>
      <c r="Q18" s="16">
        <f t="shared" si="2"/>
        <v>4</v>
      </c>
      <c r="R18" s="16">
        <f t="shared" si="3"/>
        <v>100</v>
      </c>
      <c r="S18" s="26" t="str">
        <f t="shared" si="4"/>
        <v>B-4</v>
      </c>
      <c r="T18" s="68" t="str">
        <f t="shared" si="0"/>
        <v>III</v>
      </c>
      <c r="U18" s="68" t="str">
        <f t="shared" si="1"/>
        <v>Mejorable</v>
      </c>
      <c r="V18" s="100"/>
      <c r="W18" s="14" t="str">
        <f>VLOOKUP(H18,PELIGROS!A$2:G$445,6,0)</f>
        <v xml:space="preserve"> MUERTE</v>
      </c>
      <c r="X18" s="15"/>
      <c r="Y18" s="15"/>
      <c r="Z18" s="15"/>
      <c r="AA18" s="14"/>
      <c r="AB18" s="14" t="str">
        <f>VLOOKUP(H18,[1]Hoja1!A$2:G$445,7,0)</f>
        <v>USO Y MANEJO ADECUADO DE E.P.P.</v>
      </c>
      <c r="AC18" s="100" t="s">
        <v>1207</v>
      </c>
      <c r="AD18" s="120"/>
    </row>
    <row r="19" spans="1:30" ht="51">
      <c r="A19" s="138"/>
      <c r="B19" s="138"/>
      <c r="C19" s="120"/>
      <c r="D19" s="123"/>
      <c r="E19" s="126"/>
      <c r="F19" s="126"/>
      <c r="G19" s="14" t="str">
        <f>VLOOKUP(H19,PELIGROS!A$1:G$445,2,0)</f>
        <v>LÍQUIDOS</v>
      </c>
      <c r="H19" s="26" t="s">
        <v>263</v>
      </c>
      <c r="I19" s="26" t="s">
        <v>1285</v>
      </c>
      <c r="J19" s="14" t="str">
        <f>VLOOKUP(H19,PELIGROS!A$2:G$445,3,0)</f>
        <v xml:space="preserve">  QUEMADURAS, IRRITACIONES, LESIONES PIEL, LESIONES OCULARES, IRRITACIÓN DE LAS MUCOSAS</v>
      </c>
      <c r="K19" s="15" t="s">
        <v>1202</v>
      </c>
      <c r="L19" s="14" t="str">
        <f>VLOOKUP(H19,PELIGROS!A$2:G$445,4,0)</f>
        <v>Inspecciones planeadas e inspecciones no planeadas, procedimientos de programas de seguridad y salud en el trabajo</v>
      </c>
      <c r="M19" s="14" t="str">
        <f>VLOOKUP(H19,PELIGROS!A$2:G$445,5,0)</f>
        <v>EPP TAPABOCAS, CARETAS CON FILTROS, GUANTES</v>
      </c>
      <c r="N19" s="15">
        <v>2</v>
      </c>
      <c r="O19" s="16">
        <v>1</v>
      </c>
      <c r="P19" s="16">
        <v>25</v>
      </c>
      <c r="Q19" s="16">
        <f t="shared" si="2"/>
        <v>2</v>
      </c>
      <c r="R19" s="16">
        <f t="shared" si="3"/>
        <v>50</v>
      </c>
      <c r="S19" s="26" t="str">
        <f t="shared" si="4"/>
        <v>B-2</v>
      </c>
      <c r="T19" s="68" t="str">
        <f t="shared" si="0"/>
        <v>III</v>
      </c>
      <c r="U19" s="68" t="str">
        <f t="shared" si="1"/>
        <v>Mejorable</v>
      </c>
      <c r="V19" s="100"/>
      <c r="W19" s="14" t="str">
        <f>VLOOKUP(H19,PELIGROS!A$2:G$445,6,0)</f>
        <v>LESIONES IRREVERSIBLES VÍAS RESPIRATORIAS</v>
      </c>
      <c r="X19" s="15"/>
      <c r="Y19" s="15"/>
      <c r="Z19" s="15"/>
      <c r="AA19" s="14"/>
      <c r="AB19" s="14" t="str">
        <f>VLOOKUP(H19,[1]Hoja1!A$2:G$445,7,0)</f>
        <v>USO Y MANEJO ADECUADO DE E.P.P.; MANEJO DE PRODUCTOS QUÍMICOS LÍQUIDOS</v>
      </c>
      <c r="AC19" s="100"/>
      <c r="AD19" s="120"/>
    </row>
    <row r="20" spans="1:30" ht="51">
      <c r="A20" s="138"/>
      <c r="B20" s="138"/>
      <c r="C20" s="120"/>
      <c r="D20" s="123"/>
      <c r="E20" s="126"/>
      <c r="F20" s="126"/>
      <c r="G20" s="14" t="str">
        <f>VLOOKUP(H20,PELIGROS!A$1:G$445,2,0)</f>
        <v>MATERIAL PARTICULADO</v>
      </c>
      <c r="H20" s="26" t="s">
        <v>269</v>
      </c>
      <c r="I20" s="26" t="s">
        <v>1285</v>
      </c>
      <c r="J20" s="14" t="str">
        <f>VLOOKUP(H20,PELIGROS!A$2:G$445,3,0)</f>
        <v>NEUMOCONIOSIS, BRONQUITIS, ASMA, SILICOSIS</v>
      </c>
      <c r="K20" s="15" t="s">
        <v>1202</v>
      </c>
      <c r="L20" s="14" t="str">
        <f>VLOOKUP(H20,PELIGROS!A$2:G$445,4,0)</f>
        <v>Inspecciones planeadas e inspecciones no planeadas, procedimientos de programas de seguridad y salud en el trabajo</v>
      </c>
      <c r="M20" s="14" t="str">
        <f>VLOOKUP(H20,PELIGROS!A$2:G$445,5,0)</f>
        <v>EPP MASCARILLAS Y FILTROS</v>
      </c>
      <c r="N20" s="15">
        <v>2</v>
      </c>
      <c r="O20" s="16">
        <v>1</v>
      </c>
      <c r="P20" s="16">
        <v>10</v>
      </c>
      <c r="Q20" s="16">
        <f t="shared" si="2"/>
        <v>2</v>
      </c>
      <c r="R20" s="16">
        <f t="shared" si="3"/>
        <v>20</v>
      </c>
      <c r="S20" s="26" t="str">
        <f t="shared" si="4"/>
        <v>B-2</v>
      </c>
      <c r="T20" s="68" t="str">
        <f t="shared" si="0"/>
        <v>IV</v>
      </c>
      <c r="U20" s="68" t="str">
        <f t="shared" si="1"/>
        <v>Aceptable</v>
      </c>
      <c r="V20" s="100"/>
      <c r="W20" s="14" t="str">
        <f>VLOOKUP(H20,PELIGROS!A$2:G$445,6,0)</f>
        <v>NEUMOCONIOSIS</v>
      </c>
      <c r="X20" s="15"/>
      <c r="Y20" s="15"/>
      <c r="Z20" s="15"/>
      <c r="AA20" s="14"/>
      <c r="AB20" s="14" t="str">
        <f>VLOOKUP(H20,[1]Hoja1!A$2:G$445,7,0)</f>
        <v>USO Y MANEJO DE LOS EPP</v>
      </c>
      <c r="AC20" s="100"/>
      <c r="AD20" s="120"/>
    </row>
    <row r="21" spans="1:30" ht="25.5">
      <c r="A21" s="138"/>
      <c r="B21" s="138"/>
      <c r="C21" s="120"/>
      <c r="D21" s="123"/>
      <c r="E21" s="126"/>
      <c r="F21" s="126"/>
      <c r="G21" s="14" t="str">
        <f>VLOOKUP(H21,PELIGROS!A$1:G$445,2,0)</f>
        <v>CONCENTRACIÓN EN ACTIVIDADES DE ALTO DESEMPEÑO MENTAL</v>
      </c>
      <c r="H21" s="26" t="s">
        <v>72</v>
      </c>
      <c r="I21" s="26" t="s">
        <v>1286</v>
      </c>
      <c r="J21" s="14" t="str">
        <f>VLOOKUP(H21,PELIGROS!A$2:G$445,3,0)</f>
        <v>ESTRÉS, CEFALEA, IRRITABILIDAD</v>
      </c>
      <c r="K21" s="15" t="s">
        <v>1202</v>
      </c>
      <c r="L21" s="14" t="str">
        <f>VLOOKUP(H21,PELIGROS!A$2:G$445,4,0)</f>
        <v>N/A</v>
      </c>
      <c r="M21" s="14" t="str">
        <f>VLOOKUP(H21,PELIGROS!A$2:G$445,5,0)</f>
        <v>PVE PSICOSOCIAL</v>
      </c>
      <c r="N21" s="15">
        <v>2</v>
      </c>
      <c r="O21" s="16">
        <v>3</v>
      </c>
      <c r="P21" s="16">
        <v>10</v>
      </c>
      <c r="Q21" s="16">
        <f t="shared" si="2"/>
        <v>6</v>
      </c>
      <c r="R21" s="16">
        <f t="shared" si="3"/>
        <v>60</v>
      </c>
      <c r="S21" s="26" t="str">
        <f t="shared" si="4"/>
        <v>M-6</v>
      </c>
      <c r="T21" s="68" t="str">
        <f t="shared" si="0"/>
        <v>III</v>
      </c>
      <c r="U21" s="68" t="str">
        <f t="shared" si="1"/>
        <v>Mejorable</v>
      </c>
      <c r="V21" s="100"/>
      <c r="W21" s="14" t="str">
        <f>VLOOKUP(H21,PELIGROS!A$2:G$445,6,0)</f>
        <v>ESTRÉS</v>
      </c>
      <c r="X21" s="15"/>
      <c r="Y21" s="15"/>
      <c r="Z21" s="15"/>
      <c r="AA21" s="14"/>
      <c r="AB21" s="14" t="str">
        <f>VLOOKUP(H21,[1]Hoja1!A$2:G$445,7,0)</f>
        <v>N/A</v>
      </c>
      <c r="AC21" s="100" t="s">
        <v>1208</v>
      </c>
      <c r="AD21" s="120"/>
    </row>
    <row r="22" spans="1:30" ht="38.25">
      <c r="A22" s="138"/>
      <c r="B22" s="138"/>
      <c r="C22" s="120"/>
      <c r="D22" s="123"/>
      <c r="E22" s="126"/>
      <c r="F22" s="126"/>
      <c r="G22" s="14" t="str">
        <f>VLOOKUP(H22,PELIGROS!A$1:G$445,2,0)</f>
        <v>ATENCIÓN AL PÚBLICO</v>
      </c>
      <c r="H22" s="26" t="s">
        <v>448</v>
      </c>
      <c r="I22" s="26" t="s">
        <v>1286</v>
      </c>
      <c r="J22" s="14" t="str">
        <f>VLOOKUP(H22,PELIGROS!A$2:G$445,3,0)</f>
        <v>ESTRÉS, ENFERMEDADES DIGESTIVAS, IRRITABILIDAD, TRANSTORNOS DEL SUEÑO</v>
      </c>
      <c r="K22" s="15" t="s">
        <v>1202</v>
      </c>
      <c r="L22" s="14" t="str">
        <f>VLOOKUP(H22,PELIGROS!A$2:G$445,4,0)</f>
        <v>N/A</v>
      </c>
      <c r="M22" s="14" t="str">
        <f>VLOOKUP(H22,PELIGROS!A$2:G$445,5,0)</f>
        <v>PVE PSICOSOCIAL</v>
      </c>
      <c r="N22" s="15">
        <v>2</v>
      </c>
      <c r="O22" s="16">
        <v>1</v>
      </c>
      <c r="P22" s="16">
        <v>10</v>
      </c>
      <c r="Q22" s="16">
        <f t="shared" si="2"/>
        <v>2</v>
      </c>
      <c r="R22" s="16">
        <f t="shared" si="3"/>
        <v>20</v>
      </c>
      <c r="S22" s="26" t="str">
        <f t="shared" si="4"/>
        <v>B-2</v>
      </c>
      <c r="T22" s="68" t="str">
        <f t="shared" si="0"/>
        <v>IV</v>
      </c>
      <c r="U22" s="68" t="str">
        <f t="shared" si="1"/>
        <v>Aceptable</v>
      </c>
      <c r="V22" s="100"/>
      <c r="W22" s="14" t="str">
        <f>VLOOKUP(H22,PELIGROS!A$2:G$445,6,0)</f>
        <v>ESTRÉS</v>
      </c>
      <c r="X22" s="15"/>
      <c r="Y22" s="15"/>
      <c r="Z22" s="15"/>
      <c r="AA22" s="14"/>
      <c r="AB22" s="14" t="str">
        <f>VLOOKUP(H22,[1]Hoja1!A$2:G$445,7,0)</f>
        <v>RESOLUCIÓN DE CONFLICTOS; COMUNICACIÓN ASERTIVA; SERVICIO AL CLIENTE</v>
      </c>
      <c r="AC22" s="100"/>
      <c r="AD22" s="120"/>
    </row>
    <row r="23" spans="1:30" ht="15">
      <c r="A23" s="138"/>
      <c r="B23" s="138"/>
      <c r="C23" s="120"/>
      <c r="D23" s="123"/>
      <c r="E23" s="126"/>
      <c r="F23" s="126"/>
      <c r="G23" s="14" t="str">
        <f>VLOOKUP(H23,PELIGROS!A$1:G$445,2,0)</f>
        <v>NATURALEZA DE LA TAREA</v>
      </c>
      <c r="H23" s="26" t="s">
        <v>76</v>
      </c>
      <c r="I23" s="26" t="s">
        <v>1286</v>
      </c>
      <c r="J23" s="14" t="str">
        <f>VLOOKUP(H23,PELIGROS!A$2:G$445,3,0)</f>
        <v>ESTRÉS,  TRANSTORNOS DEL SUEÑO</v>
      </c>
      <c r="K23" s="15" t="s">
        <v>1202</v>
      </c>
      <c r="L23" s="14" t="str">
        <f>VLOOKUP(H23,PELIGROS!A$2:G$445,4,0)</f>
        <v>N/A</v>
      </c>
      <c r="M23" s="14" t="str">
        <f>VLOOKUP(H23,PELIGROS!A$2:G$445,5,0)</f>
        <v>PVE PSICOSOCIAL</v>
      </c>
      <c r="N23" s="15">
        <v>2</v>
      </c>
      <c r="O23" s="16">
        <v>3</v>
      </c>
      <c r="P23" s="16">
        <v>10</v>
      </c>
      <c r="Q23" s="16">
        <f t="shared" si="2"/>
        <v>6</v>
      </c>
      <c r="R23" s="16">
        <f t="shared" si="3"/>
        <v>60</v>
      </c>
      <c r="S23" s="26" t="str">
        <f t="shared" si="4"/>
        <v>M-6</v>
      </c>
      <c r="T23" s="68" t="str">
        <f t="shared" si="0"/>
        <v>III</v>
      </c>
      <c r="U23" s="68" t="str">
        <f t="shared" si="1"/>
        <v>Mejorable</v>
      </c>
      <c r="V23" s="100"/>
      <c r="W23" s="14" t="str">
        <f>VLOOKUP(H23,PELIGROS!A$2:G$445,6,0)</f>
        <v>ESTRÉS</v>
      </c>
      <c r="X23" s="15"/>
      <c r="Y23" s="15"/>
      <c r="Z23" s="15"/>
      <c r="AA23" s="14"/>
      <c r="AB23" s="14" t="str">
        <f>VLOOKUP(H23,[1]Hoja1!A$2:G$445,7,0)</f>
        <v>N/A</v>
      </c>
      <c r="AC23" s="100"/>
      <c r="AD23" s="120"/>
    </row>
    <row r="24" spans="1:30" ht="25.5">
      <c r="A24" s="138"/>
      <c r="B24" s="138"/>
      <c r="C24" s="120"/>
      <c r="D24" s="123"/>
      <c r="E24" s="126"/>
      <c r="F24" s="126"/>
      <c r="G24" s="14" t="str">
        <f>VLOOKUP(H24,PELIGROS!A$1:G$445,2,0)</f>
        <v>DESARROLLO DE LAS MISMAS FUNCIONES DURANTE UN LARGO PERÍODO DE TIEMPO</v>
      </c>
      <c r="H24" s="26" t="s">
        <v>455</v>
      </c>
      <c r="I24" s="26" t="s">
        <v>1286</v>
      </c>
      <c r="J24" s="14" t="str">
        <f>VLOOKUP(H24,PELIGROS!A$2:G$445,3,0)</f>
        <v>DEPRESIÓN, ESTRÉS</v>
      </c>
      <c r="K24" s="15" t="s">
        <v>1202</v>
      </c>
      <c r="L24" s="14" t="str">
        <f>VLOOKUP(H24,PELIGROS!A$2:G$445,4,0)</f>
        <v>N/A</v>
      </c>
      <c r="M24" s="14" t="str">
        <f>VLOOKUP(H24,PELIGROS!A$2:G$445,5,0)</f>
        <v>PVE PSICOSOCIAL</v>
      </c>
      <c r="N24" s="15">
        <v>2</v>
      </c>
      <c r="O24" s="16">
        <v>3</v>
      </c>
      <c r="P24" s="16">
        <v>10</v>
      </c>
      <c r="Q24" s="16">
        <f t="shared" si="2"/>
        <v>6</v>
      </c>
      <c r="R24" s="16">
        <f t="shared" si="3"/>
        <v>60</v>
      </c>
      <c r="S24" s="26" t="str">
        <f t="shared" si="4"/>
        <v>M-6</v>
      </c>
      <c r="T24" s="68" t="str">
        <f t="shared" si="0"/>
        <v>III</v>
      </c>
      <c r="U24" s="68" t="str">
        <f t="shared" si="1"/>
        <v>Mejorable</v>
      </c>
      <c r="V24" s="100"/>
      <c r="W24" s="14" t="str">
        <f>VLOOKUP(H24,PELIGROS!A$2:G$445,6,0)</f>
        <v>ESTRÉS</v>
      </c>
      <c r="X24" s="15"/>
      <c r="Y24" s="15"/>
      <c r="Z24" s="15"/>
      <c r="AA24" s="14"/>
      <c r="AB24" s="14" t="str">
        <f>VLOOKUP(H24,[1]Hoja1!A$2:G$445,7,0)</f>
        <v>N/A</v>
      </c>
      <c r="AC24" s="100"/>
      <c r="AD24" s="120"/>
    </row>
    <row r="25" spans="1:30" ht="51">
      <c r="A25" s="138"/>
      <c r="B25" s="138"/>
      <c r="C25" s="120"/>
      <c r="D25" s="123"/>
      <c r="E25" s="126"/>
      <c r="F25" s="126"/>
      <c r="G25" s="14" t="str">
        <f>VLOOKUP(H25,PELIGROS!A$1:G$445,2,0)</f>
        <v>Forzadas, Prolongadas</v>
      </c>
      <c r="H25" s="26" t="s">
        <v>40</v>
      </c>
      <c r="I25" s="26" t="s">
        <v>1287</v>
      </c>
      <c r="J25" s="14" t="str">
        <f>VLOOKUP(H25,PELIGROS!A$2:G$445,3,0)</f>
        <v xml:space="preserve">Lesiones osteomusculares, lesiones osteoarticulares
</v>
      </c>
      <c r="K25" s="15" t="s">
        <v>1209</v>
      </c>
      <c r="L25" s="14" t="str">
        <f>VLOOKUP(H25,PELIGROS!A$2:G$445,4,0)</f>
        <v>Inspecciones planeadas e inspecciones no planeadas, procedimientos de programas de seguridad y salud en el trabajo</v>
      </c>
      <c r="M25" s="14" t="str">
        <f>VLOOKUP(H25,PELIGROS!A$2:G$445,5,0)</f>
        <v>PVE Biomecánico, programa pausas activas, exámenes periódicos, recomendaciones, control de posturas</v>
      </c>
      <c r="N25" s="15">
        <v>2</v>
      </c>
      <c r="O25" s="16">
        <v>3</v>
      </c>
      <c r="P25" s="16">
        <v>10</v>
      </c>
      <c r="Q25" s="16">
        <f t="shared" si="2"/>
        <v>6</v>
      </c>
      <c r="R25" s="16">
        <f t="shared" si="3"/>
        <v>60</v>
      </c>
      <c r="S25" s="26" t="str">
        <f t="shared" si="4"/>
        <v>M-6</v>
      </c>
      <c r="T25" s="68" t="str">
        <f t="shared" si="0"/>
        <v>III</v>
      </c>
      <c r="U25" s="68" t="str">
        <f t="shared" si="1"/>
        <v>Mejorable</v>
      </c>
      <c r="V25" s="100"/>
      <c r="W25" s="14" t="str">
        <f>VLOOKUP(H25,PELIGROS!A$2:G$445,6,0)</f>
        <v>Enfermedades Osteomusculares</v>
      </c>
      <c r="X25" s="15"/>
      <c r="Y25" s="15"/>
      <c r="Z25" s="15"/>
      <c r="AA25" s="14"/>
      <c r="AB25" s="14" t="str">
        <f>VLOOKUP(H25,[1]Hoja1!A$2:G$445,7,0)</f>
        <v>Prevención en lesiones osteomusculares, líderes de pausas activas</v>
      </c>
      <c r="AC25" s="100" t="s">
        <v>1210</v>
      </c>
      <c r="AD25" s="120"/>
    </row>
    <row r="26" spans="1:30" ht="38.25">
      <c r="A26" s="138"/>
      <c r="B26" s="138"/>
      <c r="C26" s="120"/>
      <c r="D26" s="123"/>
      <c r="E26" s="126"/>
      <c r="F26" s="126"/>
      <c r="G26" s="14" t="str">
        <f>VLOOKUP(H26,PELIGROS!A$1:G$445,2,0)</f>
        <v>Higiene Muscular</v>
      </c>
      <c r="H26" s="26" t="s">
        <v>483</v>
      </c>
      <c r="I26" s="26" t="s">
        <v>1287</v>
      </c>
      <c r="J26" s="14" t="str">
        <f>VLOOKUP(H26,PELIGROS!A$2:G$445,3,0)</f>
        <v>Lesiones Musculoesqueléticas</v>
      </c>
      <c r="K26" s="15" t="s">
        <v>1209</v>
      </c>
      <c r="L26" s="14" t="str">
        <f>VLOOKUP(H26,PELIGROS!A$2:G$445,4,0)</f>
        <v>N/A</v>
      </c>
      <c r="M26" s="14" t="str">
        <f>VLOOKUP(H26,PELIGROS!A$2:G$445,5,0)</f>
        <v>N/A</v>
      </c>
      <c r="N26" s="15">
        <v>2</v>
      </c>
      <c r="O26" s="16">
        <v>3</v>
      </c>
      <c r="P26" s="16">
        <v>10</v>
      </c>
      <c r="Q26" s="16">
        <f t="shared" si="2"/>
        <v>6</v>
      </c>
      <c r="R26" s="16">
        <f t="shared" si="3"/>
        <v>60</v>
      </c>
      <c r="S26" s="26" t="str">
        <f t="shared" si="4"/>
        <v>M-6</v>
      </c>
      <c r="T26" s="68" t="str">
        <f t="shared" si="0"/>
        <v>III</v>
      </c>
      <c r="U26" s="68" t="str">
        <f t="shared" si="1"/>
        <v>Mejorable</v>
      </c>
      <c r="V26" s="100"/>
      <c r="W26" s="14" t="str">
        <f>VLOOKUP(H26,PELIGROS!A$2:G$445,6,0)</f>
        <v xml:space="preserve">Enfermedades Osteomusculares
</v>
      </c>
      <c r="X26" s="15"/>
      <c r="Y26" s="15"/>
      <c r="Z26" s="15"/>
      <c r="AA26" s="14"/>
      <c r="AB26" s="14" t="str">
        <f>VLOOKUP(H26,[1]Hoja1!A$2:G$445,7,0)</f>
        <v>Prevención en lesiones osteomusculares, líderes de pausas activas</v>
      </c>
      <c r="AC26" s="100"/>
      <c r="AD26" s="120"/>
    </row>
    <row r="27" spans="1:30" ht="67.5" customHeight="1">
      <c r="A27" s="138"/>
      <c r="B27" s="138"/>
      <c r="C27" s="120"/>
      <c r="D27" s="123"/>
      <c r="E27" s="126"/>
      <c r="F27" s="126"/>
      <c r="G27" s="14" t="str">
        <f>VLOOKUP(H27,PELIGROS!A$1:G$445,2,0)</f>
        <v>Atropellamiento, Envestir</v>
      </c>
      <c r="H27" s="26" t="s">
        <v>1187</v>
      </c>
      <c r="I27" s="26" t="s">
        <v>1288</v>
      </c>
      <c r="J27" s="14" t="str">
        <f>VLOOKUP(H27,PELIGROS!A$2:G$445,3,0)</f>
        <v>Lesiones, pérdidas materiales, muerte</v>
      </c>
      <c r="K27" s="15" t="s">
        <v>1202</v>
      </c>
      <c r="L27" s="14" t="str">
        <f>VLOOKUP(H27,PELIGROS!A$2:G$445,4,0)</f>
        <v>Inspecciones planeadas e inspecciones no planeadas, procedimientos de programas de seguridad y salud en el trabajo</v>
      </c>
      <c r="M27" s="14" t="str">
        <f>VLOOKUP(H27,PELIGROS!A$2:G$445,5,0)</f>
        <v>Programa de seguridad vial, señalización</v>
      </c>
      <c r="N27" s="15">
        <v>2</v>
      </c>
      <c r="O27" s="16">
        <v>2</v>
      </c>
      <c r="P27" s="16">
        <v>60</v>
      </c>
      <c r="Q27" s="16">
        <f t="shared" si="2"/>
        <v>4</v>
      </c>
      <c r="R27" s="16">
        <f t="shared" si="3"/>
        <v>240</v>
      </c>
      <c r="S27" s="26" t="str">
        <f t="shared" si="4"/>
        <v>B-4</v>
      </c>
      <c r="T27" s="68" t="str">
        <f t="shared" si="0"/>
        <v>II</v>
      </c>
      <c r="U27" s="68" t="str">
        <f t="shared" si="1"/>
        <v>No Aceptable o Aceptable Con Control Especifico</v>
      </c>
      <c r="V27" s="100"/>
      <c r="W27" s="14" t="str">
        <f>VLOOKUP(H27,PELIGROS!A$2:G$445,6,0)</f>
        <v>Muerte</v>
      </c>
      <c r="X27" s="15"/>
      <c r="Y27" s="15"/>
      <c r="Z27" s="15"/>
      <c r="AA27" s="14"/>
      <c r="AB27" s="14" t="str">
        <f>VLOOKUP(H27,[1]Hoja1!A$2:G$445,7,0)</f>
        <v>Seguridad vial y manejo defensivo, aseguramiento de áreas de trabajo</v>
      </c>
      <c r="AC27" s="15" t="s">
        <v>1211</v>
      </c>
      <c r="AD27" s="120"/>
    </row>
    <row r="28" spans="1:30" ht="63.75">
      <c r="A28" s="138"/>
      <c r="B28" s="138"/>
      <c r="C28" s="120"/>
      <c r="D28" s="123"/>
      <c r="E28" s="126"/>
      <c r="F28" s="126"/>
      <c r="G28" s="14" t="str">
        <f>VLOOKUP(H28,PELIGROS!A$1:G$445,2,0)</f>
        <v>Ingreso a pozos, Red de acueducto o excavaciones</v>
      </c>
      <c r="H28" s="26" t="s">
        <v>571</v>
      </c>
      <c r="I28" s="26" t="s">
        <v>1288</v>
      </c>
      <c r="J28" s="14" t="str">
        <f>VLOOKUP(H28,PELIGROS!A$2:G$445,3,0)</f>
        <v>Intoxicación, asfixicia, daños vías resiratorias, muerte</v>
      </c>
      <c r="K28" s="15" t="s">
        <v>1202</v>
      </c>
      <c r="L28" s="14" t="str">
        <f>VLOOKUP(H28,PELIGROS!A$2:G$445,4,0)</f>
        <v>Inspecciones planeadas e inspecciones no planeadas, procedimientos de programas de seguridad y salud en el trabajo</v>
      </c>
      <c r="M28" s="14" t="str">
        <f>VLOOKUP(H28,PELIGROS!A$2:G$445,5,0)</f>
        <v>E.P.P. Colectivos, Tripoide</v>
      </c>
      <c r="N28" s="15">
        <v>2</v>
      </c>
      <c r="O28" s="16">
        <v>1</v>
      </c>
      <c r="P28" s="16">
        <v>100</v>
      </c>
      <c r="Q28" s="16">
        <f t="shared" si="2"/>
        <v>2</v>
      </c>
      <c r="R28" s="16">
        <f t="shared" si="3"/>
        <v>200</v>
      </c>
      <c r="S28" s="26" t="str">
        <f t="shared" si="4"/>
        <v>B-2</v>
      </c>
      <c r="T28" s="68" t="str">
        <f t="shared" si="0"/>
        <v>II</v>
      </c>
      <c r="U28" s="68" t="str">
        <f t="shared" si="1"/>
        <v>No Aceptable o Aceptable Con Control Especifico</v>
      </c>
      <c r="V28" s="100"/>
      <c r="W28" s="14" t="str">
        <f>VLOOKUP(H28,PELIGROS!A$2:G$445,6,0)</f>
        <v>Muerte</v>
      </c>
      <c r="X28" s="15"/>
      <c r="Y28" s="15"/>
      <c r="Z28" s="15"/>
      <c r="AA28" s="14"/>
      <c r="AB28" s="14" t="str">
        <f>VLOOKUP(H28,[1]Hoja1!A$2:G$445,7,0)</f>
        <v>Trabajo seguro en espacios confinados y manejo de medidores de gases, diligenciamiento de permisos de trabajos, uso y manejo adecuado de E.P.P.</v>
      </c>
      <c r="AC28" s="15" t="s">
        <v>1212</v>
      </c>
      <c r="AD28" s="120"/>
    </row>
    <row r="29" spans="1:30" ht="81" customHeight="1">
      <c r="A29" s="138"/>
      <c r="B29" s="138"/>
      <c r="C29" s="120"/>
      <c r="D29" s="123"/>
      <c r="E29" s="126"/>
      <c r="F29" s="126"/>
      <c r="G29" s="14" t="str">
        <f>VLOOKUP(H29,PELIGROS!A$1:G$445,2,0)</f>
        <v>Atraco, golpiza, atentados y secuestrados</v>
      </c>
      <c r="H29" s="26" t="s">
        <v>57</v>
      </c>
      <c r="I29" s="26" t="s">
        <v>1288</v>
      </c>
      <c r="J29" s="14" t="str">
        <f>VLOOKUP(H29,PELIGROS!A$2:G$445,3,0)</f>
        <v>Estrés, golpes, Secuestros</v>
      </c>
      <c r="K29" s="15" t="s">
        <v>1202</v>
      </c>
      <c r="L29" s="14" t="str">
        <f>VLOOKUP(H29,PELIGROS!A$2:G$445,4,0)</f>
        <v>Inspecciones planeadas e inspecciones no planeadas, procedimientos de programas de seguridad y salud en el trabajo</v>
      </c>
      <c r="M29" s="14" t="str">
        <f>VLOOKUP(H29,PELIGROS!A$2:G$445,5,0)</f>
        <v xml:space="preserve">Uniformes Corporativos, Caquetas corporativas, Carnetización
</v>
      </c>
      <c r="N29" s="15">
        <v>2</v>
      </c>
      <c r="O29" s="16">
        <v>2</v>
      </c>
      <c r="P29" s="16">
        <v>60</v>
      </c>
      <c r="Q29" s="16">
        <f t="shared" si="2"/>
        <v>4</v>
      </c>
      <c r="R29" s="16">
        <f t="shared" si="3"/>
        <v>240</v>
      </c>
      <c r="S29" s="26" t="str">
        <f t="shared" si="4"/>
        <v>B-4</v>
      </c>
      <c r="T29" s="68" t="str">
        <f t="shared" si="0"/>
        <v>II</v>
      </c>
      <c r="U29" s="68" t="str">
        <f t="shared" si="1"/>
        <v>No Aceptable o Aceptable Con Control Especifico</v>
      </c>
      <c r="V29" s="100"/>
      <c r="W29" s="14" t="str">
        <f>VLOOKUP(H29,PELIGROS!A$2:G$445,6,0)</f>
        <v>Secuestros</v>
      </c>
      <c r="X29" s="15"/>
      <c r="Y29" s="15"/>
      <c r="Z29" s="15"/>
      <c r="AA29" s="14"/>
      <c r="AB29" s="14" t="str">
        <f>VLOOKUP(H29,[1]Hoja1!A$2:G$445,7,0)</f>
        <v>N/A</v>
      </c>
      <c r="AC29" s="15" t="s">
        <v>1213</v>
      </c>
      <c r="AD29" s="120"/>
    </row>
    <row r="30" spans="1:30" ht="57.75" customHeight="1">
      <c r="A30" s="138"/>
      <c r="B30" s="138"/>
      <c r="C30" s="120"/>
      <c r="D30" s="123"/>
      <c r="E30" s="126"/>
      <c r="F30" s="126"/>
      <c r="G30" s="14" t="str">
        <f>VLOOKUP(H30,PELIGROS!A$1:G$445,2,0)</f>
        <v>inmersión ( lluvias, crecientes de rios y quebradas, caidas desde tarabitas, puentes y medios de trasnporte)</v>
      </c>
      <c r="H30" s="26" t="s">
        <v>1188</v>
      </c>
      <c r="I30" s="26" t="s">
        <v>1288</v>
      </c>
      <c r="J30" s="14" t="str">
        <f>VLOOKUP(H30,PELIGROS!A$2:G$445,3,0)</f>
        <v>contusiones, laseraciones, afectaciones del sistema respiratorio</v>
      </c>
      <c r="K30" s="15" t="s">
        <v>1202</v>
      </c>
      <c r="L30" s="14" t="str">
        <f>VLOOKUP(H30,PELIGROS!A$2:G$445,4,0)</f>
        <v>Inspecciones planeadas e inspecciones no planeadas, procedimientos de programas de seguridad y salud en el trabajo</v>
      </c>
      <c r="M30" s="14" t="str">
        <f>VLOOKUP(H30,PELIGROS!A$2:G$445,5,0)</f>
        <v>E.P.P.</v>
      </c>
      <c r="N30" s="15">
        <v>2</v>
      </c>
      <c r="O30" s="16">
        <v>1</v>
      </c>
      <c r="P30" s="16">
        <v>100</v>
      </c>
      <c r="Q30" s="16">
        <f t="shared" si="2"/>
        <v>2</v>
      </c>
      <c r="R30" s="16">
        <f t="shared" si="3"/>
        <v>200</v>
      </c>
      <c r="S30" s="26" t="str">
        <f t="shared" si="4"/>
        <v>B-2</v>
      </c>
      <c r="T30" s="68" t="str">
        <f t="shared" si="0"/>
        <v>II</v>
      </c>
      <c r="U30" s="68" t="str">
        <f t="shared" si="1"/>
        <v>No Aceptable o Aceptable Con Control Especifico</v>
      </c>
      <c r="V30" s="100"/>
      <c r="W30" s="14" t="str">
        <f>VLOOKUP(H30,PELIGROS!A$2:G$445,6,0)</f>
        <v>muerte</v>
      </c>
      <c r="X30" s="15"/>
      <c r="Y30" s="15"/>
      <c r="Z30" s="15"/>
      <c r="AA30" s="14"/>
      <c r="AB30" s="14" t="str">
        <f>VLOOKUP(H30,[1]Hoja1!A$2:G$445,7,0)</f>
        <v>capacitación en salvamento acuatico y primer respondiente</v>
      </c>
      <c r="AC30" s="15" t="s">
        <v>1214</v>
      </c>
      <c r="AD30" s="120"/>
    </row>
    <row r="31" spans="1:30" ht="89.25">
      <c r="A31" s="138"/>
      <c r="B31" s="138"/>
      <c r="C31" s="120"/>
      <c r="D31" s="123"/>
      <c r="E31" s="126"/>
      <c r="F31" s="126"/>
      <c r="G31" s="14" t="str">
        <f>VLOOKUP(H31,PELIGROS!A$1:G$445,2,0)</f>
        <v>MANTENIMIENTO DE PUENTE GRUAS, LIMPIEZA DE CANALES, MANTENIMIENTO DE INSTALACIONES LOCATIVAS, MANTENIMIENTO Y REPARACIÓN DE POZOS</v>
      </c>
      <c r="H31" s="26" t="s">
        <v>624</v>
      </c>
      <c r="I31" s="26" t="s">
        <v>1288</v>
      </c>
      <c r="J31" s="14" t="str">
        <f>VLOOKUP(H31,PELIGROS!A$2:G$445,3,0)</f>
        <v>LESIONES, FRACTURAS, MUERTE</v>
      </c>
      <c r="K31" s="15" t="s">
        <v>1202</v>
      </c>
      <c r="L31" s="14" t="str">
        <f>VLOOKUP(H31,PELIGROS!A$2:G$445,4,0)</f>
        <v>Inspecciones planeadas e inspecciones no planeadas, procedimientos de programas de seguridad y salud en el trabajo</v>
      </c>
      <c r="M31" s="14" t="str">
        <f>VLOOKUP(H31,PELIGROS!A$2:G$445,5,0)</f>
        <v>EPP</v>
      </c>
      <c r="N31" s="15">
        <v>2</v>
      </c>
      <c r="O31" s="16">
        <v>1</v>
      </c>
      <c r="P31" s="16">
        <v>100</v>
      </c>
      <c r="Q31" s="16">
        <f t="shared" si="2"/>
        <v>2</v>
      </c>
      <c r="R31" s="16">
        <f t="shared" si="3"/>
        <v>200</v>
      </c>
      <c r="S31" s="26" t="str">
        <f t="shared" si="4"/>
        <v>B-2</v>
      </c>
      <c r="T31" s="68" t="str">
        <f t="shared" si="0"/>
        <v>II</v>
      </c>
      <c r="U31" s="68" t="str">
        <f t="shared" si="1"/>
        <v>No Aceptable o Aceptable Con Control Especifico</v>
      </c>
      <c r="V31" s="100"/>
      <c r="W31" s="14" t="str">
        <f>VLOOKUP(H31,PELIGROS!A$2:G$445,6,0)</f>
        <v>MUERTE</v>
      </c>
      <c r="X31" s="15"/>
      <c r="Y31" s="15"/>
      <c r="Z31" s="15"/>
      <c r="AA31" s="14"/>
      <c r="AB31" s="14" t="str">
        <f>VLOOKUP(H31,[1]Hoja1!A$2:G$445,7,0)</f>
        <v>CERTIFICACIÓN Y/O ENTRENAMIENTO EN TRABAJO SEGURO EN ALTURAS; DILGENCIAMIENTO DE PERMISO DE TRABAJO; USO Y MANEJO ADECUADO DE E.P.P.; ARME Y DESARME DE ANDAMIOS</v>
      </c>
      <c r="AC31" s="15" t="s">
        <v>32</v>
      </c>
      <c r="AD31" s="120"/>
    </row>
    <row r="32" spans="1:30" ht="51.75" thickBot="1">
      <c r="A32" s="138"/>
      <c r="B32" s="138"/>
      <c r="C32" s="121"/>
      <c r="D32" s="124"/>
      <c r="E32" s="127"/>
      <c r="F32" s="127"/>
      <c r="G32" s="17" t="str">
        <f>VLOOKUP(H32,PELIGROS!A$1:G$445,2,0)</f>
        <v>SISMOS, INCENDIOS, INUNDACIONES, TERREMOTOS, VENDAVALES, DERRUMBE</v>
      </c>
      <c r="H32" s="27" t="s">
        <v>62</v>
      </c>
      <c r="I32" s="27" t="s">
        <v>1289</v>
      </c>
      <c r="J32" s="17" t="str">
        <f>VLOOKUP(H32,PELIGROS!A$2:G$445,3,0)</f>
        <v>SISMOS, INCENDIOS, INUNDACIONES, TERREMOTOS, VENDAVALES</v>
      </c>
      <c r="K32" s="18" t="s">
        <v>1202</v>
      </c>
      <c r="L32" s="17" t="str">
        <f>VLOOKUP(H32,PELIGROS!A$2:G$445,4,0)</f>
        <v>Inspecciones planeadas e inspecciones no planeadas, procedimientos de programas de seguridad y salud en el trabajo</v>
      </c>
      <c r="M32" s="17" t="str">
        <f>VLOOKUP(H32,PELIGROS!A$2:G$445,5,0)</f>
        <v>BRIGADAS DE EMERGENCIAS</v>
      </c>
      <c r="N32" s="18">
        <v>2</v>
      </c>
      <c r="O32" s="19">
        <v>1</v>
      </c>
      <c r="P32" s="19">
        <v>100</v>
      </c>
      <c r="Q32" s="19">
        <f t="shared" si="2"/>
        <v>2</v>
      </c>
      <c r="R32" s="19">
        <f t="shared" si="3"/>
        <v>200</v>
      </c>
      <c r="S32" s="27" t="str">
        <f t="shared" si="4"/>
        <v>B-2</v>
      </c>
      <c r="T32" s="69" t="str">
        <f t="shared" si="0"/>
        <v>II</v>
      </c>
      <c r="U32" s="69" t="str">
        <f t="shared" si="1"/>
        <v>No Aceptable o Aceptable Con Control Especifico</v>
      </c>
      <c r="V32" s="101"/>
      <c r="W32" s="17" t="str">
        <f>VLOOKUP(H32,PELIGROS!A$2:G$445,6,0)</f>
        <v>MUERTE</v>
      </c>
      <c r="X32" s="18"/>
      <c r="Y32" s="18"/>
      <c r="Z32" s="18"/>
      <c r="AA32" s="17"/>
      <c r="AB32" s="17" t="str">
        <f>VLOOKUP(H32,[1]Hoja1!A$2:G$445,7,0)</f>
        <v>ENTRENAMIENTO DE LA BRIGADA; DIVULGACIÓN DE PLAN DE EMERGENCIA</v>
      </c>
      <c r="AC32" s="18" t="s">
        <v>1215</v>
      </c>
      <c r="AD32" s="121"/>
    </row>
    <row r="33" spans="1:30" ht="48" customHeight="1">
      <c r="A33" s="138"/>
      <c r="B33" s="138"/>
      <c r="C33" s="88" t="s">
        <v>1105</v>
      </c>
      <c r="D33" s="131" t="s">
        <v>1106</v>
      </c>
      <c r="E33" s="134" t="s">
        <v>1065</v>
      </c>
      <c r="F33" s="134" t="s">
        <v>1201</v>
      </c>
      <c r="G33" s="52" t="str">
        <f>VLOOKUP(H33,PELIGROS!A$1:G$445,2,0)</f>
        <v>Virus</v>
      </c>
      <c r="H33" s="53" t="s">
        <v>122</v>
      </c>
      <c r="I33" s="53" t="s">
        <v>1283</v>
      </c>
      <c r="J33" s="52" t="str">
        <f>VLOOKUP(H33,PELIGROS!A$2:G$445,3,0)</f>
        <v>Infecciones Virales</v>
      </c>
      <c r="K33" s="54" t="s">
        <v>1202</v>
      </c>
      <c r="L33" s="52" t="str">
        <f>VLOOKUP(H33,PELIGROS!A$2:G$445,4,0)</f>
        <v>N/A</v>
      </c>
      <c r="M33" s="52" t="str">
        <f>VLOOKUP(H33,PELIGROS!A$2:G$445,5,0)</f>
        <v>Vacunación</v>
      </c>
      <c r="N33" s="54">
        <v>2</v>
      </c>
      <c r="O33" s="55">
        <v>1</v>
      </c>
      <c r="P33" s="55">
        <v>10</v>
      </c>
      <c r="Q33" s="55">
        <f t="shared" si="2"/>
        <v>2</v>
      </c>
      <c r="R33" s="55">
        <f t="shared" si="3"/>
        <v>20</v>
      </c>
      <c r="S33" s="53" t="str">
        <f t="shared" si="4"/>
        <v>B-2</v>
      </c>
      <c r="T33" s="56" t="str">
        <f t="shared" si="0"/>
        <v>IV</v>
      </c>
      <c r="U33" s="56" t="str">
        <f t="shared" si="1"/>
        <v>Aceptable</v>
      </c>
      <c r="V33" s="128">
        <v>4</v>
      </c>
      <c r="W33" s="52" t="str">
        <f>VLOOKUP(H33,PELIGROS!A$2:G$445,6,0)</f>
        <v xml:space="preserve">Enfermedades Infectocontagiosas
</v>
      </c>
      <c r="X33" s="54"/>
      <c r="Y33" s="54"/>
      <c r="Z33" s="54"/>
      <c r="AA33" s="52"/>
      <c r="AB33" s="52" t="str">
        <f>VLOOKUP(H33,PELIGROS!A$2:G$445,7,0)</f>
        <v>Autocuidado</v>
      </c>
      <c r="AC33" s="54" t="s">
        <v>1218</v>
      </c>
      <c r="AD33" s="88" t="s">
        <v>1204</v>
      </c>
    </row>
    <row r="34" spans="1:30" ht="51">
      <c r="A34" s="138"/>
      <c r="B34" s="138"/>
      <c r="C34" s="89"/>
      <c r="D34" s="132"/>
      <c r="E34" s="135"/>
      <c r="F34" s="135"/>
      <c r="G34" s="57" t="str">
        <f>VLOOKUP(H34,PELIGROS!A$1:G$445,2,0)</f>
        <v>ENERGÍA TÉRMICA, CAMBIO DE TEMPERATURA DURANTE LOS RECORRIDOS</v>
      </c>
      <c r="H34" s="58" t="s">
        <v>174</v>
      </c>
      <c r="I34" s="58" t="s">
        <v>1284</v>
      </c>
      <c r="J34" s="57" t="str">
        <f>VLOOKUP(H34,PELIGROS!A$2:G$445,3,0)</f>
        <v xml:space="preserve"> HIPOTERMIA</v>
      </c>
      <c r="K34" s="59" t="s">
        <v>1202</v>
      </c>
      <c r="L34" s="57" t="str">
        <f>VLOOKUP(H34,PELIGROS!A$2:G$445,4,0)</f>
        <v>Inspecciones planeadas e inspecciones no planeadas, procedimientos de programas de seguridad y salud en el trabajo</v>
      </c>
      <c r="M34" s="57" t="str">
        <f>VLOOKUP(H34,PELIGROS!A$2:G$445,5,0)</f>
        <v>EPP OVEROLES TERMICOS</v>
      </c>
      <c r="N34" s="59">
        <v>2</v>
      </c>
      <c r="O34" s="60">
        <v>3</v>
      </c>
      <c r="P34" s="60">
        <v>10</v>
      </c>
      <c r="Q34" s="60">
        <f t="shared" si="2"/>
        <v>6</v>
      </c>
      <c r="R34" s="60">
        <f t="shared" si="3"/>
        <v>60</v>
      </c>
      <c r="S34" s="58" t="str">
        <f t="shared" si="4"/>
        <v>M-6</v>
      </c>
      <c r="T34" s="61" t="str">
        <f t="shared" si="0"/>
        <v>III</v>
      </c>
      <c r="U34" s="61" t="str">
        <f t="shared" si="1"/>
        <v>Mejorable</v>
      </c>
      <c r="V34" s="129"/>
      <c r="W34" s="57" t="str">
        <f>VLOOKUP(H34,PELIGROS!A$2:G$445,6,0)</f>
        <v xml:space="preserve"> HIPOTERMIA</v>
      </c>
      <c r="X34" s="59"/>
      <c r="Y34" s="59"/>
      <c r="Z34" s="59"/>
      <c r="AA34" s="57"/>
      <c r="AB34" s="57" t="str">
        <f>VLOOKUP(H34,PELIGROS!A$2:G$445,7,0)</f>
        <v>N/A</v>
      </c>
      <c r="AC34" s="59" t="s">
        <v>1206</v>
      </c>
      <c r="AD34" s="89"/>
    </row>
    <row r="35" spans="1:30" ht="54.75" customHeight="1">
      <c r="A35" s="138"/>
      <c r="B35" s="138"/>
      <c r="C35" s="89"/>
      <c r="D35" s="132"/>
      <c r="E35" s="135"/>
      <c r="F35" s="135"/>
      <c r="G35" s="57" t="str">
        <f>VLOOKUP(H35,PELIGROS!A$1:G$445,2,0)</f>
        <v>MAQUINARIA O EQUIPO</v>
      </c>
      <c r="H35" s="58" t="s">
        <v>164</v>
      </c>
      <c r="I35" s="58" t="s">
        <v>1284</v>
      </c>
      <c r="J35" s="57" t="str">
        <f>VLOOKUP(H35,PELIGROS!A$2:G$445,3,0)</f>
        <v>SORDERA, ESTRÉS, HIPOACUSIA, CEFALA,IRRITABILIDAD</v>
      </c>
      <c r="K35" s="59" t="s">
        <v>1202</v>
      </c>
      <c r="L35" s="57" t="str">
        <f>VLOOKUP(H35,PELIGROS!A$2:G$445,4,0)</f>
        <v>Inspecciones planeadas e inspecciones no planeadas, procedimientos de programas de seguridad y salud en el trabajo</v>
      </c>
      <c r="M35" s="57" t="str">
        <f>VLOOKUP(H35,PELIGROS!A$2:G$445,5,0)</f>
        <v>PVE RUIDO</v>
      </c>
      <c r="N35" s="59">
        <v>2</v>
      </c>
      <c r="O35" s="60">
        <v>2</v>
      </c>
      <c r="P35" s="60">
        <v>10</v>
      </c>
      <c r="Q35" s="60">
        <f t="shared" si="2"/>
        <v>4</v>
      </c>
      <c r="R35" s="60">
        <f t="shared" si="3"/>
        <v>40</v>
      </c>
      <c r="S35" s="58" t="str">
        <f t="shared" si="4"/>
        <v>B-4</v>
      </c>
      <c r="T35" s="61" t="str">
        <f t="shared" si="0"/>
        <v>III</v>
      </c>
      <c r="U35" s="61" t="str">
        <f t="shared" si="1"/>
        <v>Mejorable</v>
      </c>
      <c r="V35" s="129"/>
      <c r="W35" s="57" t="str">
        <f>VLOOKUP(H35,PELIGROS!A$2:G$445,6,0)</f>
        <v>SORDERA</v>
      </c>
      <c r="X35" s="59"/>
      <c r="Y35" s="59"/>
      <c r="Z35" s="59"/>
      <c r="AA35" s="57"/>
      <c r="AB35" s="57" t="str">
        <f>VLOOKUP(H35,PELIGROS!A$2:G$445,7,0)</f>
        <v>USO DE EPP</v>
      </c>
      <c r="AC35" s="59" t="s">
        <v>1257</v>
      </c>
      <c r="AD35" s="89"/>
    </row>
    <row r="36" spans="1:30" ht="51">
      <c r="A36" s="138"/>
      <c r="B36" s="138"/>
      <c r="C36" s="89"/>
      <c r="D36" s="132"/>
      <c r="E36" s="135"/>
      <c r="F36" s="135"/>
      <c r="G36" s="57" t="str">
        <f>VLOOKUP(H36,PELIGROS!A$1:G$445,2,0)</f>
        <v>AUSENCIA O EXCESO DE LUZ EN UN AMBIENTE</v>
      </c>
      <c r="H36" s="58" t="s">
        <v>155</v>
      </c>
      <c r="I36" s="58" t="s">
        <v>1284</v>
      </c>
      <c r="J36" s="57" t="str">
        <f>VLOOKUP(H36,PELIGROS!A$2:G$445,3,0)</f>
        <v>DISMINUCIÓN AGUDEZA VISUAL, CANSANCIO VISUAL</v>
      </c>
      <c r="K36" s="59" t="s">
        <v>1202</v>
      </c>
      <c r="L36" s="57" t="str">
        <f>VLOOKUP(H36,PELIGROS!A$2:G$445,4,0)</f>
        <v>Inspecciones planeadas e inspecciones no planeadas, procedimientos de programas de seguridad y salud en el trabajo</v>
      </c>
      <c r="M36" s="57" t="str">
        <f>VLOOKUP(H36,PELIGROS!A$2:G$445,5,0)</f>
        <v>N/A</v>
      </c>
      <c r="N36" s="59">
        <v>2</v>
      </c>
      <c r="O36" s="60">
        <v>2</v>
      </c>
      <c r="P36" s="60">
        <v>25</v>
      </c>
      <c r="Q36" s="60">
        <f t="shared" si="2"/>
        <v>4</v>
      </c>
      <c r="R36" s="60">
        <f t="shared" si="3"/>
        <v>100</v>
      </c>
      <c r="S36" s="58" t="str">
        <f t="shared" si="4"/>
        <v>B-4</v>
      </c>
      <c r="T36" s="61" t="str">
        <f t="shared" si="0"/>
        <v>III</v>
      </c>
      <c r="U36" s="61" t="str">
        <f t="shared" si="1"/>
        <v>Mejorable</v>
      </c>
      <c r="V36" s="129"/>
      <c r="W36" s="57" t="str">
        <f>VLOOKUP(H36,PELIGROS!A$2:G$445,6,0)</f>
        <v>DISMINUCIÓN AGUDEZA VISUAL</v>
      </c>
      <c r="X36" s="59"/>
      <c r="Y36" s="59"/>
      <c r="Z36" s="59"/>
      <c r="AA36" s="57"/>
      <c r="AB36" s="57" t="str">
        <f>VLOOKUP(H36,PELIGROS!A$2:G$445,7,0)</f>
        <v>N/A</v>
      </c>
      <c r="AC36" s="59" t="s">
        <v>32</v>
      </c>
      <c r="AD36" s="89"/>
    </row>
    <row r="37" spans="1:30" ht="25.5">
      <c r="A37" s="138"/>
      <c r="B37" s="138"/>
      <c r="C37" s="89"/>
      <c r="D37" s="132"/>
      <c r="E37" s="135"/>
      <c r="F37" s="135"/>
      <c r="G37" s="57" t="str">
        <f>VLOOKUP(H37,PELIGROS!A$1:G$445,2,0)</f>
        <v>CONCENTRACIÓN EN ACTIVIDADES DE ALTO DESEMPEÑO MENTAL</v>
      </c>
      <c r="H37" s="58" t="s">
        <v>72</v>
      </c>
      <c r="I37" s="58" t="s">
        <v>1286</v>
      </c>
      <c r="J37" s="57" t="str">
        <f>VLOOKUP(H37,PELIGROS!A$2:G$445,3,0)</f>
        <v>ESTRÉS, CEFALEA, IRRITABILIDAD</v>
      </c>
      <c r="K37" s="59" t="s">
        <v>1202</v>
      </c>
      <c r="L37" s="57" t="str">
        <f>VLOOKUP(H37,PELIGROS!A$2:G$445,4,0)</f>
        <v>N/A</v>
      </c>
      <c r="M37" s="57" t="str">
        <f>VLOOKUP(H37,PELIGROS!A$2:G$445,5,0)</f>
        <v>PVE PSICOSOCIAL</v>
      </c>
      <c r="N37" s="59">
        <v>2</v>
      </c>
      <c r="O37" s="60">
        <v>3</v>
      </c>
      <c r="P37" s="60">
        <v>10</v>
      </c>
      <c r="Q37" s="60">
        <f t="shared" si="2"/>
        <v>6</v>
      </c>
      <c r="R37" s="60">
        <f t="shared" si="3"/>
        <v>60</v>
      </c>
      <c r="S37" s="58" t="str">
        <f t="shared" si="4"/>
        <v>M-6</v>
      </c>
      <c r="T37" s="61" t="str">
        <f t="shared" si="0"/>
        <v>III</v>
      </c>
      <c r="U37" s="61" t="str">
        <f t="shared" si="1"/>
        <v>Mejorable</v>
      </c>
      <c r="V37" s="129"/>
      <c r="W37" s="57" t="str">
        <f>VLOOKUP(H37,PELIGROS!A$2:G$445,6,0)</f>
        <v>ESTRÉS</v>
      </c>
      <c r="X37" s="59"/>
      <c r="Y37" s="59"/>
      <c r="Z37" s="59"/>
      <c r="AA37" s="57"/>
      <c r="AB37" s="57" t="str">
        <f>VLOOKUP(H37,PELIGROS!A$2:G$445,7,0)</f>
        <v>N/A</v>
      </c>
      <c r="AC37" s="129" t="s">
        <v>1208</v>
      </c>
      <c r="AD37" s="89"/>
    </row>
    <row r="38" spans="1:30" ht="15">
      <c r="A38" s="138"/>
      <c r="B38" s="138"/>
      <c r="C38" s="89"/>
      <c r="D38" s="132"/>
      <c r="E38" s="135"/>
      <c r="F38" s="135"/>
      <c r="G38" s="57" t="str">
        <f>VLOOKUP(H38,PELIGROS!A$1:G$445,2,0)</f>
        <v>NATURALEZA DE LA TAREA</v>
      </c>
      <c r="H38" s="58" t="s">
        <v>76</v>
      </c>
      <c r="I38" s="58" t="s">
        <v>1286</v>
      </c>
      <c r="J38" s="57" t="str">
        <f>VLOOKUP(H38,PELIGROS!A$2:G$445,3,0)</f>
        <v>ESTRÉS,  TRANSTORNOS DEL SUEÑO</v>
      </c>
      <c r="K38" s="59" t="s">
        <v>1202</v>
      </c>
      <c r="L38" s="57" t="str">
        <f>VLOOKUP(H38,PELIGROS!A$2:G$445,4,0)</f>
        <v>N/A</v>
      </c>
      <c r="M38" s="57" t="str">
        <f>VLOOKUP(H38,PELIGROS!A$2:G$445,5,0)</f>
        <v>PVE PSICOSOCIAL</v>
      </c>
      <c r="N38" s="59">
        <v>2</v>
      </c>
      <c r="O38" s="60">
        <v>2</v>
      </c>
      <c r="P38" s="60">
        <v>10</v>
      </c>
      <c r="Q38" s="60">
        <f t="shared" si="2"/>
        <v>4</v>
      </c>
      <c r="R38" s="60">
        <f t="shared" si="3"/>
        <v>40</v>
      </c>
      <c r="S38" s="58" t="str">
        <f t="shared" si="4"/>
        <v>B-4</v>
      </c>
      <c r="T38" s="61" t="str">
        <f t="shared" si="0"/>
        <v>III</v>
      </c>
      <c r="U38" s="61" t="str">
        <f t="shared" si="1"/>
        <v>Mejorable</v>
      </c>
      <c r="V38" s="129"/>
      <c r="W38" s="57" t="str">
        <f>VLOOKUP(H38,PELIGROS!A$2:G$445,6,0)</f>
        <v>ESTRÉS</v>
      </c>
      <c r="X38" s="59"/>
      <c r="Y38" s="59"/>
      <c r="Z38" s="59"/>
      <c r="AA38" s="57"/>
      <c r="AB38" s="57" t="str">
        <f>VLOOKUP(H38,PELIGROS!A$2:G$445,7,0)</f>
        <v>N/A</v>
      </c>
      <c r="AC38" s="129"/>
      <c r="AD38" s="89"/>
    </row>
    <row r="39" spans="1:30" ht="25.5">
      <c r="A39" s="138"/>
      <c r="B39" s="138"/>
      <c r="C39" s="89"/>
      <c r="D39" s="132"/>
      <c r="E39" s="135"/>
      <c r="F39" s="135"/>
      <c r="G39" s="57" t="str">
        <f>VLOOKUP(H39,PELIGROS!A$1:G$445,2,0)</f>
        <v xml:space="preserve"> ALTA CONCENTRACIÓN</v>
      </c>
      <c r="H39" s="58" t="s">
        <v>88</v>
      </c>
      <c r="I39" s="58" t="s">
        <v>1286</v>
      </c>
      <c r="J39" s="57" t="str">
        <f>VLOOKUP(H39,PELIGROS!A$2:G$445,3,0)</f>
        <v>ESTRÉS, DEPRESIÓN, TRANSTORNOS DEL SUEÑO, AUSENCIA DE ATENCIÓN</v>
      </c>
      <c r="K39" s="59" t="s">
        <v>1202</v>
      </c>
      <c r="L39" s="57" t="str">
        <f>VLOOKUP(H39,PELIGROS!A$2:G$445,4,0)</f>
        <v>N/A</v>
      </c>
      <c r="M39" s="57" t="str">
        <f>VLOOKUP(H39,PELIGROS!A$2:G$445,5,0)</f>
        <v>PVE PSICOSOCIAL</v>
      </c>
      <c r="N39" s="59">
        <v>2</v>
      </c>
      <c r="O39" s="60">
        <v>1</v>
      </c>
      <c r="P39" s="60">
        <v>10</v>
      </c>
      <c r="Q39" s="60">
        <f t="shared" si="2"/>
        <v>2</v>
      </c>
      <c r="R39" s="60">
        <f t="shared" si="3"/>
        <v>20</v>
      </c>
      <c r="S39" s="58" t="str">
        <f t="shared" si="4"/>
        <v>B-2</v>
      </c>
      <c r="T39" s="61" t="str">
        <f t="shared" si="0"/>
        <v>IV</v>
      </c>
      <c r="U39" s="61" t="str">
        <f t="shared" si="1"/>
        <v>Aceptable</v>
      </c>
      <c r="V39" s="129"/>
      <c r="W39" s="57" t="str">
        <f>VLOOKUP(H39,PELIGROS!A$2:G$445,6,0)</f>
        <v>ESTRÉS, ALTERACIÓN DEL SISTEMA NERVIOSO</v>
      </c>
      <c r="X39" s="59"/>
      <c r="Y39" s="59"/>
      <c r="Z39" s="59"/>
      <c r="AA39" s="57"/>
      <c r="AB39" s="57" t="str">
        <f>VLOOKUP(H39,PELIGROS!A$2:G$445,7,0)</f>
        <v>N/A</v>
      </c>
      <c r="AC39" s="129"/>
      <c r="AD39" s="89"/>
    </row>
    <row r="40" spans="1:30" ht="25.5">
      <c r="A40" s="138"/>
      <c r="B40" s="138"/>
      <c r="C40" s="89"/>
      <c r="D40" s="132"/>
      <c r="E40" s="135"/>
      <c r="F40" s="135"/>
      <c r="G40" s="57" t="str">
        <f>VLOOKUP(H40,PELIGROS!A$1:G$445,2,0)</f>
        <v>DESARROLLO DE LAS MISMAS FUNCIONES DURANTE UN LARGO PERÍODO DE TIEMPO</v>
      </c>
      <c r="H40" s="58" t="s">
        <v>455</v>
      </c>
      <c r="I40" s="58" t="s">
        <v>1286</v>
      </c>
      <c r="J40" s="57" t="str">
        <f>VLOOKUP(H40,PELIGROS!A$2:G$445,3,0)</f>
        <v>DEPRESIÓN, ESTRÉS</v>
      </c>
      <c r="K40" s="59" t="s">
        <v>1202</v>
      </c>
      <c r="L40" s="57" t="str">
        <f>VLOOKUP(H40,PELIGROS!A$2:G$445,4,0)</f>
        <v>N/A</v>
      </c>
      <c r="M40" s="57" t="str">
        <f>VLOOKUP(H40,PELIGROS!A$2:G$445,5,0)</f>
        <v>PVE PSICOSOCIAL</v>
      </c>
      <c r="N40" s="59">
        <v>2</v>
      </c>
      <c r="O40" s="60">
        <v>3</v>
      </c>
      <c r="P40" s="60">
        <v>10</v>
      </c>
      <c r="Q40" s="60">
        <f t="shared" si="2"/>
        <v>6</v>
      </c>
      <c r="R40" s="60">
        <f t="shared" si="3"/>
        <v>60</v>
      </c>
      <c r="S40" s="58" t="str">
        <f t="shared" si="4"/>
        <v>M-6</v>
      </c>
      <c r="T40" s="61" t="str">
        <f t="shared" si="0"/>
        <v>III</v>
      </c>
      <c r="U40" s="61" t="str">
        <f t="shared" si="1"/>
        <v>Mejorable</v>
      </c>
      <c r="V40" s="129"/>
      <c r="W40" s="57" t="str">
        <f>VLOOKUP(H40,PELIGROS!A$2:G$445,6,0)</f>
        <v>ESTRÉS</v>
      </c>
      <c r="X40" s="59"/>
      <c r="Y40" s="59"/>
      <c r="Z40" s="59"/>
      <c r="AA40" s="57"/>
      <c r="AB40" s="57" t="str">
        <f>VLOOKUP(H40,PELIGROS!A$2:G$445,7,0)</f>
        <v>N/A</v>
      </c>
      <c r="AC40" s="129"/>
      <c r="AD40" s="89"/>
    </row>
    <row r="41" spans="1:30" ht="38.25">
      <c r="A41" s="138"/>
      <c r="B41" s="138"/>
      <c r="C41" s="89"/>
      <c r="D41" s="132"/>
      <c r="E41" s="135"/>
      <c r="F41" s="135"/>
      <c r="G41" s="57" t="str">
        <f>VLOOKUP(H41,PELIGROS!A$1:G$445,2,0)</f>
        <v>Higiene Muscular</v>
      </c>
      <c r="H41" s="58" t="s">
        <v>483</v>
      </c>
      <c r="I41" s="58" t="s">
        <v>1287</v>
      </c>
      <c r="J41" s="57" t="str">
        <f>VLOOKUP(H41,PELIGROS!A$2:G$445,3,0)</f>
        <v>Lesiones Musculoesqueléticas</v>
      </c>
      <c r="K41" s="59" t="s">
        <v>1222</v>
      </c>
      <c r="L41" s="57" t="str">
        <f>VLOOKUP(H41,PELIGROS!A$2:G$445,4,0)</f>
        <v>N/A</v>
      </c>
      <c r="M41" s="57" t="str">
        <f>VLOOKUP(H41,PELIGROS!A$2:G$445,5,0)</f>
        <v>N/A</v>
      </c>
      <c r="N41" s="59">
        <v>2</v>
      </c>
      <c r="O41" s="60">
        <v>2</v>
      </c>
      <c r="P41" s="60">
        <v>10</v>
      </c>
      <c r="Q41" s="60">
        <f t="shared" si="2"/>
        <v>4</v>
      </c>
      <c r="R41" s="60">
        <f t="shared" si="3"/>
        <v>40</v>
      </c>
      <c r="S41" s="58" t="str">
        <f t="shared" si="4"/>
        <v>B-4</v>
      </c>
      <c r="T41" s="61" t="str">
        <f t="shared" si="0"/>
        <v>III</v>
      </c>
      <c r="U41" s="61" t="str">
        <f t="shared" si="1"/>
        <v>Mejorable</v>
      </c>
      <c r="V41" s="129"/>
      <c r="W41" s="57" t="str">
        <f>VLOOKUP(H41,PELIGROS!A$2:G$445,6,0)</f>
        <v xml:space="preserve">Enfermedades Osteomusculares
</v>
      </c>
      <c r="X41" s="59"/>
      <c r="Y41" s="59"/>
      <c r="Z41" s="59"/>
      <c r="AA41" s="57"/>
      <c r="AB41" s="57" t="str">
        <f>VLOOKUP(H41,PELIGROS!A$2:G$445,7,0)</f>
        <v>Prevención en lesiones osteomusculares, líderes de pausas activas</v>
      </c>
      <c r="AC41" s="129" t="s">
        <v>1210</v>
      </c>
      <c r="AD41" s="89"/>
    </row>
    <row r="42" spans="1:30" ht="51">
      <c r="A42" s="138"/>
      <c r="B42" s="138"/>
      <c r="C42" s="89"/>
      <c r="D42" s="132"/>
      <c r="E42" s="135"/>
      <c r="F42" s="135"/>
      <c r="G42" s="57" t="str">
        <f>VLOOKUP(H42,PELIGROS!A$1:G$445,2,0)</f>
        <v>Forzadas, Prolongadas</v>
      </c>
      <c r="H42" s="58" t="s">
        <v>40</v>
      </c>
      <c r="I42" s="58" t="s">
        <v>1287</v>
      </c>
      <c r="J42" s="57" t="str">
        <f>VLOOKUP(H42,PELIGROS!A$2:G$445,3,0)</f>
        <v xml:space="preserve">Lesiones osteomusculares, lesiones osteoarticulares
</v>
      </c>
      <c r="K42" s="59" t="s">
        <v>1222</v>
      </c>
      <c r="L42" s="57" t="str">
        <f>VLOOKUP(H42,PELIGROS!A$2:G$445,4,0)</f>
        <v>Inspecciones planeadas e inspecciones no planeadas, procedimientos de programas de seguridad y salud en el trabajo</v>
      </c>
      <c r="M42" s="57" t="str">
        <f>VLOOKUP(H42,PELIGROS!A$2:G$445,5,0)</f>
        <v>PVE Biomecánico, programa pausas activas, exámenes periódicos, recomendaciones, control de posturas</v>
      </c>
      <c r="N42" s="59">
        <v>2</v>
      </c>
      <c r="O42" s="60">
        <v>3</v>
      </c>
      <c r="P42" s="60">
        <v>10</v>
      </c>
      <c r="Q42" s="60">
        <f t="shared" si="2"/>
        <v>6</v>
      </c>
      <c r="R42" s="60">
        <f t="shared" si="3"/>
        <v>60</v>
      </c>
      <c r="S42" s="58" t="str">
        <f t="shared" si="4"/>
        <v>M-6</v>
      </c>
      <c r="T42" s="61" t="str">
        <f t="shared" si="0"/>
        <v>III</v>
      </c>
      <c r="U42" s="61" t="str">
        <f t="shared" si="1"/>
        <v>Mejorable</v>
      </c>
      <c r="V42" s="129"/>
      <c r="W42" s="57" t="str">
        <f>VLOOKUP(H42,PELIGROS!A$2:G$445,6,0)</f>
        <v>Enfermedades Osteomusculares</v>
      </c>
      <c r="X42" s="59"/>
      <c r="Y42" s="59"/>
      <c r="Z42" s="59"/>
      <c r="AA42" s="57"/>
      <c r="AB42" s="57" t="str">
        <f>VLOOKUP(H42,PELIGROS!A$2:G$445,7,0)</f>
        <v>Prevención en lesiones osteomusculares, líderes de pausas activas</v>
      </c>
      <c r="AC42" s="129"/>
      <c r="AD42" s="89"/>
    </row>
    <row r="43" spans="1:30" ht="51">
      <c r="A43" s="138"/>
      <c r="B43" s="138"/>
      <c r="C43" s="89"/>
      <c r="D43" s="132"/>
      <c r="E43" s="135"/>
      <c r="F43" s="135"/>
      <c r="G43" s="57" t="str">
        <f>VLOOKUP(H43,PELIGROS!A$1:G$445,2,0)</f>
        <v>GASES Y VAPORES</v>
      </c>
      <c r="H43" s="58" t="s">
        <v>250</v>
      </c>
      <c r="I43" s="58" t="s">
        <v>1285</v>
      </c>
      <c r="J43" s="57" t="str">
        <f>VLOOKUP(H43,PELIGROS!A$2:G$445,3,0)</f>
        <v xml:space="preserve"> LESIONES EN LA PIEL, IRRITACIÓN EN VÍAS  RESPIRATORIAS, MUERTE</v>
      </c>
      <c r="K43" s="59" t="s">
        <v>1240</v>
      </c>
      <c r="L43" s="57" t="str">
        <f>VLOOKUP(H43,PELIGROS!A$2:G$445,4,0)</f>
        <v>Inspecciones planeadas e inspecciones no planeadas, procedimientos de programas de seguridad y salud en el trabajo</v>
      </c>
      <c r="M43" s="57" t="str">
        <f>VLOOKUP(H43,PELIGROS!A$2:G$445,5,0)</f>
        <v>EPP TAPABOCAS, CARETAS CON FILTROS</v>
      </c>
      <c r="N43" s="59">
        <v>2</v>
      </c>
      <c r="O43" s="60">
        <v>2</v>
      </c>
      <c r="P43" s="60">
        <v>60</v>
      </c>
      <c r="Q43" s="60">
        <f t="shared" si="2"/>
        <v>4</v>
      </c>
      <c r="R43" s="60">
        <f t="shared" si="3"/>
        <v>240</v>
      </c>
      <c r="S43" s="58" t="str">
        <f t="shared" si="4"/>
        <v>B-4</v>
      </c>
      <c r="T43" s="61" t="str">
        <f t="shared" si="0"/>
        <v>II</v>
      </c>
      <c r="U43" s="61" t="str">
        <f t="shared" si="1"/>
        <v>No Aceptable o Aceptable Con Control Especifico</v>
      </c>
      <c r="V43" s="129"/>
      <c r="W43" s="57" t="str">
        <f>VLOOKUP(H43,PELIGROS!A$2:G$445,6,0)</f>
        <v xml:space="preserve"> MUERTE</v>
      </c>
      <c r="X43" s="59"/>
      <c r="Y43" s="59"/>
      <c r="Z43" s="59"/>
      <c r="AA43" s="57"/>
      <c r="AB43" s="57" t="str">
        <f>VLOOKUP(H43,PELIGROS!A$2:G$445,7,0)</f>
        <v>USO Y MANEJO ADECUADO DE E.P.P.</v>
      </c>
      <c r="AC43" s="129" t="s">
        <v>1258</v>
      </c>
      <c r="AD43" s="89"/>
    </row>
    <row r="44" spans="1:30" ht="57" customHeight="1">
      <c r="A44" s="138"/>
      <c r="B44" s="138"/>
      <c r="C44" s="89"/>
      <c r="D44" s="132"/>
      <c r="E44" s="135"/>
      <c r="F44" s="135"/>
      <c r="G44" s="57" t="str">
        <f>VLOOKUP(H44,PELIGROS!A$1:G$445,2,0)</f>
        <v>LÍQUIDOS</v>
      </c>
      <c r="H44" s="58" t="s">
        <v>263</v>
      </c>
      <c r="I44" s="58" t="s">
        <v>1285</v>
      </c>
      <c r="J44" s="57" t="str">
        <f>VLOOKUP(H44,PELIGROS!A$2:G$445,3,0)</f>
        <v xml:space="preserve">  QUEMADURAS, IRRITACIONES, LESIONES PIEL, LESIONES OCULARES, IRRITACIÓN DE LAS MUCOSAS</v>
      </c>
      <c r="K44" s="59" t="s">
        <v>1259</v>
      </c>
      <c r="L44" s="57" t="str">
        <f>VLOOKUP(H44,PELIGROS!A$2:G$445,4,0)</f>
        <v>Inspecciones planeadas e inspecciones no planeadas, procedimientos de programas de seguridad y salud en el trabajo</v>
      </c>
      <c r="M44" s="57" t="str">
        <f>VLOOKUP(H44,PELIGROS!A$2:G$445,5,0)</f>
        <v>EPP TAPABOCAS, CARETAS CON FILTROS, GUANTES</v>
      </c>
      <c r="N44" s="59">
        <v>2</v>
      </c>
      <c r="O44" s="60">
        <v>2</v>
      </c>
      <c r="P44" s="60">
        <v>25</v>
      </c>
      <c r="Q44" s="60">
        <f t="shared" si="2"/>
        <v>4</v>
      </c>
      <c r="R44" s="60">
        <f t="shared" si="3"/>
        <v>100</v>
      </c>
      <c r="S44" s="58" t="str">
        <f t="shared" si="4"/>
        <v>B-4</v>
      </c>
      <c r="T44" s="61" t="str">
        <f t="shared" si="0"/>
        <v>III</v>
      </c>
      <c r="U44" s="61" t="str">
        <f t="shared" si="1"/>
        <v>Mejorable</v>
      </c>
      <c r="V44" s="129"/>
      <c r="W44" s="57" t="str">
        <f>VLOOKUP(H44,PELIGROS!A$2:G$445,6,0)</f>
        <v>LESIONES IRREVERSIBLES VÍAS RESPIRATORIAS</v>
      </c>
      <c r="X44" s="59"/>
      <c r="Y44" s="59"/>
      <c r="Z44" s="59"/>
      <c r="AA44" s="57"/>
      <c r="AB44" s="57" t="str">
        <f>VLOOKUP(H44,PELIGROS!A$2:G$445,7,0)</f>
        <v>USO Y MANEJO ADECUADO DE E.P.P.; MANEJO DE PRODUCTOS QUÍMICOS LÍQUIDOS</v>
      </c>
      <c r="AC44" s="129"/>
      <c r="AD44" s="89"/>
    </row>
    <row r="45" spans="1:30" ht="51.75" thickBot="1">
      <c r="A45" s="138"/>
      <c r="B45" s="138"/>
      <c r="C45" s="90"/>
      <c r="D45" s="133"/>
      <c r="E45" s="136"/>
      <c r="F45" s="136"/>
      <c r="G45" s="62" t="str">
        <f>VLOOKUP(H45,PELIGROS!A$1:G$445,2,0)</f>
        <v>SISMOS, INCENDIOS, INUNDACIONES, TERREMOTOS, VENDAVALES, DERRUMBE</v>
      </c>
      <c r="H45" s="63" t="s">
        <v>62</v>
      </c>
      <c r="I45" s="63" t="s">
        <v>1289</v>
      </c>
      <c r="J45" s="62" t="str">
        <f>VLOOKUP(H45,PELIGROS!A$2:G$445,3,0)</f>
        <v>SISMOS, INCENDIOS, INUNDACIONES, TERREMOTOS, VENDAVALES</v>
      </c>
      <c r="K45" s="64" t="s">
        <v>1223</v>
      </c>
      <c r="L45" s="62" t="str">
        <f>VLOOKUP(H45,PELIGROS!A$2:G$445,4,0)</f>
        <v>Inspecciones planeadas e inspecciones no planeadas, procedimientos de programas de seguridad y salud en el trabajo</v>
      </c>
      <c r="M45" s="62" t="str">
        <f>VLOOKUP(H45,PELIGROS!A$2:G$445,5,0)</f>
        <v>BRIGADAS DE EMERGENCIAS</v>
      </c>
      <c r="N45" s="64">
        <v>2</v>
      </c>
      <c r="O45" s="65">
        <v>1</v>
      </c>
      <c r="P45" s="65">
        <v>100</v>
      </c>
      <c r="Q45" s="65">
        <f t="shared" si="2"/>
        <v>2</v>
      </c>
      <c r="R45" s="65">
        <f t="shared" si="3"/>
        <v>200</v>
      </c>
      <c r="S45" s="63" t="str">
        <f t="shared" si="4"/>
        <v>B-2</v>
      </c>
      <c r="T45" s="66" t="str">
        <f t="shared" si="0"/>
        <v>II</v>
      </c>
      <c r="U45" s="66" t="str">
        <f t="shared" si="1"/>
        <v>No Aceptable o Aceptable Con Control Especifico</v>
      </c>
      <c r="V45" s="130"/>
      <c r="W45" s="62" t="str">
        <f>VLOOKUP(H45,PELIGROS!A$2:G$445,6,0)</f>
        <v>MUERTE</v>
      </c>
      <c r="X45" s="64"/>
      <c r="Y45" s="64"/>
      <c r="Z45" s="64"/>
      <c r="AA45" s="62"/>
      <c r="AB45" s="62" t="str">
        <f>VLOOKUP(H45,PELIGROS!A$2:G$445,7,0)</f>
        <v>ENTRENAMIENTO DE LA BRIGADA; DIVULGACIÓN DE PLAN DE EMERGENCIA</v>
      </c>
      <c r="AC45" s="64" t="s">
        <v>1215</v>
      </c>
      <c r="AD45" s="90"/>
    </row>
    <row r="46" spans="1:30" ht="38.25">
      <c r="A46" s="138"/>
      <c r="B46" s="138"/>
      <c r="C46" s="119" t="s">
        <v>1107</v>
      </c>
      <c r="D46" s="122" t="s">
        <v>1108</v>
      </c>
      <c r="E46" s="125" t="s">
        <v>1066</v>
      </c>
      <c r="F46" s="125" t="s">
        <v>1201</v>
      </c>
      <c r="G46" s="49" t="str">
        <f>VLOOKUP(H46,PELIGROS!A$1:G$445,2,0)</f>
        <v>Fluidos y Excrementos</v>
      </c>
      <c r="H46" s="25" t="s">
        <v>98</v>
      </c>
      <c r="I46" s="25" t="s">
        <v>1283</v>
      </c>
      <c r="J46" s="49" t="str">
        <f>VLOOKUP(H46,PELIGROS!A$2:G$445,3,0)</f>
        <v>Enfermedades Infectocontagiosas</v>
      </c>
      <c r="K46" s="50" t="s">
        <v>1202</v>
      </c>
      <c r="L46" s="49" t="str">
        <f>VLOOKUP(H46,PELIGROS!A$2:G$445,4,0)</f>
        <v>N/A</v>
      </c>
      <c r="M46" s="49" t="str">
        <f>VLOOKUP(H46,PELIGROS!A$2:G$445,5,0)</f>
        <v>N/A</v>
      </c>
      <c r="N46" s="50">
        <v>2</v>
      </c>
      <c r="O46" s="51">
        <v>2</v>
      </c>
      <c r="P46" s="51">
        <v>25</v>
      </c>
      <c r="Q46" s="51">
        <f t="shared" si="2"/>
        <v>4</v>
      </c>
      <c r="R46" s="51">
        <f t="shared" si="3"/>
        <v>100</v>
      </c>
      <c r="S46" s="25" t="str">
        <f t="shared" si="4"/>
        <v>B-4</v>
      </c>
      <c r="T46" s="67" t="str">
        <f t="shared" si="0"/>
        <v>III</v>
      </c>
      <c r="U46" s="67" t="str">
        <f t="shared" si="1"/>
        <v>Mejorable</v>
      </c>
      <c r="V46" s="99">
        <v>2</v>
      </c>
      <c r="W46" s="49" t="str">
        <f>VLOOKUP(H46,PELIGROS!A$2:G$445,6,0)</f>
        <v>Posibles enfermedades</v>
      </c>
      <c r="X46" s="50"/>
      <c r="Y46" s="50"/>
      <c r="Z46" s="50"/>
      <c r="AA46" s="49"/>
      <c r="AB46" s="49" t="str">
        <f>VLOOKUP(H46,PELIGROS!A$2:G$445,7,0)</f>
        <v xml:space="preserve">Riesgo Biológico, Autocuidado y/o Uso y manejo adecuado de E.P.P.
</v>
      </c>
      <c r="AC46" s="99" t="s">
        <v>1260</v>
      </c>
      <c r="AD46" s="119" t="s">
        <v>1204</v>
      </c>
    </row>
    <row r="47" spans="1:30" ht="38.25">
      <c r="A47" s="138"/>
      <c r="B47" s="138"/>
      <c r="C47" s="120"/>
      <c r="D47" s="123"/>
      <c r="E47" s="126"/>
      <c r="F47" s="126"/>
      <c r="G47" s="14" t="str">
        <f>VLOOKUP(H47,PELIGROS!A$1:G$445,2,0)</f>
        <v>Parásitos</v>
      </c>
      <c r="H47" s="26" t="s">
        <v>105</v>
      </c>
      <c r="I47" s="26" t="s">
        <v>1283</v>
      </c>
      <c r="J47" s="14" t="str">
        <f>VLOOKUP(H47,PELIGROS!A$2:G$445,3,0)</f>
        <v>Lesiones, infecciones parasitarias</v>
      </c>
      <c r="K47" s="15" t="s">
        <v>1202</v>
      </c>
      <c r="L47" s="14" t="str">
        <f>VLOOKUP(H47,PELIGROS!A$2:G$445,4,0)</f>
        <v>N/A</v>
      </c>
      <c r="M47" s="14" t="str">
        <f>VLOOKUP(H47,PELIGROS!A$2:G$445,5,0)</f>
        <v>N/A</v>
      </c>
      <c r="N47" s="15">
        <v>2</v>
      </c>
      <c r="O47" s="16">
        <v>2</v>
      </c>
      <c r="P47" s="16">
        <v>25</v>
      </c>
      <c r="Q47" s="16">
        <f t="shared" si="2"/>
        <v>4</v>
      </c>
      <c r="R47" s="16">
        <f t="shared" si="3"/>
        <v>100</v>
      </c>
      <c r="S47" s="26" t="str">
        <f t="shared" si="4"/>
        <v>B-4</v>
      </c>
      <c r="T47" s="68" t="str">
        <f t="shared" si="0"/>
        <v>III</v>
      </c>
      <c r="U47" s="68" t="str">
        <f t="shared" si="1"/>
        <v>Mejorable</v>
      </c>
      <c r="V47" s="100"/>
      <c r="W47" s="14" t="str">
        <f>VLOOKUP(H47,PELIGROS!A$2:G$445,6,0)</f>
        <v>Enfermedades Parasitarias</v>
      </c>
      <c r="X47" s="15"/>
      <c r="Y47" s="15"/>
      <c r="Z47" s="15"/>
      <c r="AA47" s="14"/>
      <c r="AB47" s="14" t="str">
        <f>VLOOKUP(H47,PELIGROS!A$2:G$445,7,0)</f>
        <v xml:space="preserve">Riesgo Biológico, Autocuidado y/o Uso y manejo adecuado de E.P.P.
</v>
      </c>
      <c r="AC47" s="100"/>
      <c r="AD47" s="120"/>
    </row>
    <row r="48" spans="1:30" ht="51">
      <c r="A48" s="138"/>
      <c r="B48" s="138"/>
      <c r="C48" s="120"/>
      <c r="D48" s="123"/>
      <c r="E48" s="126"/>
      <c r="F48" s="126"/>
      <c r="G48" s="14" t="str">
        <f>VLOOKUP(H48,PELIGROS!A$1:G$445,2,0)</f>
        <v>Bacteria</v>
      </c>
      <c r="H48" s="26" t="s">
        <v>108</v>
      </c>
      <c r="I48" s="26" t="s">
        <v>1283</v>
      </c>
      <c r="J48" s="14" t="str">
        <f>VLOOKUP(H48,PELIGROS!A$2:G$445,3,0)</f>
        <v>Infecciones producidas por Bacterianas</v>
      </c>
      <c r="K48" s="15" t="s">
        <v>1202</v>
      </c>
      <c r="L48" s="14" t="str">
        <f>VLOOKUP(H48,PELIGROS!A$2:G$445,4,0)</f>
        <v>Inspecciones planeadas e inspecciones no planeadas, procedimientos de programas de seguridad y salud en el trabajo</v>
      </c>
      <c r="M48" s="14" t="str">
        <f>VLOOKUP(H48,PELIGROS!A$2:G$445,5,0)</f>
        <v>Programa de vacunación, bota pantalon, overol, guantes, tapabocas, mascarillas con filtos</v>
      </c>
      <c r="N48" s="15">
        <v>2</v>
      </c>
      <c r="O48" s="16">
        <v>2</v>
      </c>
      <c r="P48" s="16">
        <v>25</v>
      </c>
      <c r="Q48" s="16">
        <f t="shared" si="2"/>
        <v>4</v>
      </c>
      <c r="R48" s="16">
        <f t="shared" si="3"/>
        <v>100</v>
      </c>
      <c r="S48" s="26" t="str">
        <f t="shared" si="4"/>
        <v>B-4</v>
      </c>
      <c r="T48" s="68" t="str">
        <f t="shared" si="0"/>
        <v>III</v>
      </c>
      <c r="U48" s="68" t="str">
        <f t="shared" si="1"/>
        <v>Mejorable</v>
      </c>
      <c r="V48" s="100"/>
      <c r="W48" s="14" t="str">
        <f>VLOOKUP(H48,PELIGROS!A$2:G$445,6,0)</f>
        <v xml:space="preserve">Enfermedades Infectocontagiosas
</v>
      </c>
      <c r="X48" s="15"/>
      <c r="Y48" s="15"/>
      <c r="Z48" s="15"/>
      <c r="AA48" s="14"/>
      <c r="AB48" s="14" t="str">
        <f>VLOOKUP(H48,PELIGROS!A$2:G$445,7,0)</f>
        <v xml:space="preserve">Riesgo Biológico, Autocuidado y/o Uso y manejo adecuado de E.P.P.
</v>
      </c>
      <c r="AC48" s="100"/>
      <c r="AD48" s="120"/>
    </row>
    <row r="49" spans="1:30" ht="51">
      <c r="A49" s="138"/>
      <c r="B49" s="138"/>
      <c r="C49" s="120"/>
      <c r="D49" s="123"/>
      <c r="E49" s="126"/>
      <c r="F49" s="126"/>
      <c r="G49" s="14" t="str">
        <f>VLOOKUP(H49,PELIGROS!A$1:G$445,2,0)</f>
        <v>Hongos</v>
      </c>
      <c r="H49" s="26" t="s">
        <v>117</v>
      </c>
      <c r="I49" s="26" t="s">
        <v>1283</v>
      </c>
      <c r="J49" s="14" t="str">
        <f>VLOOKUP(H49,PELIGROS!A$2:G$445,3,0)</f>
        <v>Micosis</v>
      </c>
      <c r="K49" s="15" t="s">
        <v>1202</v>
      </c>
      <c r="L49" s="14" t="str">
        <f>VLOOKUP(H49,PELIGROS!A$2:G$445,4,0)</f>
        <v>Inspecciones planeadas e inspecciones no planeadas, procedimientos de programas de seguridad y salud en el trabajo</v>
      </c>
      <c r="M49" s="14" t="str">
        <f>VLOOKUP(H49,PELIGROS!A$2:G$445,5,0)</f>
        <v>Programa de vacunación, éxamenes periódicos</v>
      </c>
      <c r="N49" s="15">
        <v>2</v>
      </c>
      <c r="O49" s="16">
        <v>2</v>
      </c>
      <c r="P49" s="16">
        <v>25</v>
      </c>
      <c r="Q49" s="16">
        <f t="shared" si="2"/>
        <v>4</v>
      </c>
      <c r="R49" s="16">
        <f t="shared" si="3"/>
        <v>100</v>
      </c>
      <c r="S49" s="26" t="str">
        <f t="shared" si="4"/>
        <v>B-4</v>
      </c>
      <c r="T49" s="68" t="str">
        <f t="shared" si="0"/>
        <v>III</v>
      </c>
      <c r="U49" s="68" t="str">
        <f t="shared" si="1"/>
        <v>Mejorable</v>
      </c>
      <c r="V49" s="100"/>
      <c r="W49" s="14" t="str">
        <f>VLOOKUP(H49,PELIGROS!A$2:G$445,6,0)</f>
        <v>Micosis</v>
      </c>
      <c r="X49" s="15"/>
      <c r="Y49" s="15"/>
      <c r="Z49" s="15"/>
      <c r="AA49" s="14"/>
      <c r="AB49" s="14" t="str">
        <f>VLOOKUP(H49,PELIGROS!A$2:G$445,7,0)</f>
        <v xml:space="preserve">Riesgo Biológico, Autocuidado y/o Uso y manejo adecuado de E.P.P.
</v>
      </c>
      <c r="AC49" s="100"/>
      <c r="AD49" s="120"/>
    </row>
    <row r="50" spans="1:30" ht="51">
      <c r="A50" s="138"/>
      <c r="B50" s="138"/>
      <c r="C50" s="120"/>
      <c r="D50" s="123"/>
      <c r="E50" s="126"/>
      <c r="F50" s="126"/>
      <c r="G50" s="14" t="str">
        <f>VLOOKUP(H50,PELIGROS!A$1:G$445,2,0)</f>
        <v>ENERGÍA TÉRMICA, CAMBIO DE TEMPERATURA DURANTE LOS RECORRIDOS</v>
      </c>
      <c r="H50" s="26" t="s">
        <v>174</v>
      </c>
      <c r="I50" s="26" t="s">
        <v>1284</v>
      </c>
      <c r="J50" s="14" t="str">
        <f>VLOOKUP(H50,PELIGROS!A$2:G$445,3,0)</f>
        <v xml:space="preserve"> HIPOTERMIA</v>
      </c>
      <c r="K50" s="15" t="s">
        <v>1202</v>
      </c>
      <c r="L50" s="14" t="str">
        <f>VLOOKUP(H50,PELIGROS!A$2:G$445,4,0)</f>
        <v>Inspecciones planeadas e inspecciones no planeadas, procedimientos de programas de seguridad y salud en el trabajo</v>
      </c>
      <c r="M50" s="14" t="str">
        <f>VLOOKUP(H50,PELIGROS!A$2:G$445,5,0)</f>
        <v>EPP OVEROLES TERMICOS</v>
      </c>
      <c r="N50" s="15">
        <v>2</v>
      </c>
      <c r="O50" s="16">
        <v>3</v>
      </c>
      <c r="P50" s="16">
        <v>10</v>
      </c>
      <c r="Q50" s="16">
        <f t="shared" si="2"/>
        <v>6</v>
      </c>
      <c r="R50" s="16">
        <f t="shared" si="3"/>
        <v>60</v>
      </c>
      <c r="S50" s="26" t="str">
        <f t="shared" si="4"/>
        <v>M-6</v>
      </c>
      <c r="T50" s="68" t="str">
        <f t="shared" si="0"/>
        <v>III</v>
      </c>
      <c r="U50" s="68" t="str">
        <f t="shared" si="1"/>
        <v>Mejorable</v>
      </c>
      <c r="V50" s="100"/>
      <c r="W50" s="14" t="str">
        <f>VLOOKUP(H50,PELIGROS!A$2:G$445,6,0)</f>
        <v xml:space="preserve"> HIPOTERMIA</v>
      </c>
      <c r="X50" s="15"/>
      <c r="Y50" s="15"/>
      <c r="Z50" s="15"/>
      <c r="AA50" s="14"/>
      <c r="AB50" s="14" t="str">
        <f>VLOOKUP(H50,PELIGROS!A$2:G$445,7,0)</f>
        <v>N/A</v>
      </c>
      <c r="AC50" s="15" t="s">
        <v>1206</v>
      </c>
      <c r="AD50" s="120"/>
    </row>
    <row r="51" spans="1:30" ht="37.5" customHeight="1">
      <c r="A51" s="138"/>
      <c r="B51" s="138"/>
      <c r="C51" s="120"/>
      <c r="D51" s="123"/>
      <c r="E51" s="126"/>
      <c r="F51" s="126"/>
      <c r="G51" s="14" t="str">
        <f>VLOOKUP(H51,PELIGROS!A$1:G$445,2,0)</f>
        <v>NATURALEZA DE LA TAREA</v>
      </c>
      <c r="H51" s="26" t="s">
        <v>76</v>
      </c>
      <c r="I51" s="26" t="s">
        <v>1286</v>
      </c>
      <c r="J51" s="14" t="str">
        <f>VLOOKUP(H51,PELIGROS!A$2:G$445,3,0)</f>
        <v>ESTRÉS,  TRANSTORNOS DEL SUEÑO</v>
      </c>
      <c r="K51" s="15" t="s">
        <v>1202</v>
      </c>
      <c r="L51" s="14" t="str">
        <f>VLOOKUP(H51,PELIGROS!A$2:G$445,4,0)</f>
        <v>N/A</v>
      </c>
      <c r="M51" s="14" t="str">
        <f>VLOOKUP(H51,PELIGROS!A$2:G$445,5,0)</f>
        <v>PVE PSICOSOCIAL</v>
      </c>
      <c r="N51" s="15">
        <v>2</v>
      </c>
      <c r="O51" s="16">
        <v>2</v>
      </c>
      <c r="P51" s="16">
        <v>10</v>
      </c>
      <c r="Q51" s="16">
        <f t="shared" si="2"/>
        <v>4</v>
      </c>
      <c r="R51" s="16">
        <f t="shared" si="3"/>
        <v>40</v>
      </c>
      <c r="S51" s="26" t="str">
        <f t="shared" si="4"/>
        <v>B-4</v>
      </c>
      <c r="T51" s="68" t="str">
        <f t="shared" si="0"/>
        <v>III</v>
      </c>
      <c r="U51" s="68" t="str">
        <f t="shared" si="1"/>
        <v>Mejorable</v>
      </c>
      <c r="V51" s="100"/>
      <c r="W51" s="14" t="str">
        <f>VLOOKUP(H51,PELIGROS!A$2:G$445,6,0)</f>
        <v>ESTRÉS</v>
      </c>
      <c r="X51" s="15"/>
      <c r="Y51" s="15"/>
      <c r="Z51" s="15"/>
      <c r="AA51" s="14"/>
      <c r="AB51" s="14" t="str">
        <f>VLOOKUP(H51,PELIGROS!A$2:G$445,7,0)</f>
        <v>N/A</v>
      </c>
      <c r="AC51" s="100" t="s">
        <v>1208</v>
      </c>
      <c r="AD51" s="120"/>
    </row>
    <row r="52" spans="1:30" ht="37.5" customHeight="1">
      <c r="A52" s="138"/>
      <c r="B52" s="138"/>
      <c r="C52" s="120"/>
      <c r="D52" s="123"/>
      <c r="E52" s="126"/>
      <c r="F52" s="126"/>
      <c r="G52" s="14" t="str">
        <f>VLOOKUP(H52,PELIGROS!A$1:G$445,2,0)</f>
        <v>DESARROLLO DE LAS MISMAS FUNCIONES DURANTE UN LARGO PERÍODO DE TIEMPO</v>
      </c>
      <c r="H52" s="26" t="s">
        <v>455</v>
      </c>
      <c r="I52" s="26" t="s">
        <v>1286</v>
      </c>
      <c r="J52" s="14" t="str">
        <f>VLOOKUP(H52,PELIGROS!A$2:G$445,3,0)</f>
        <v>DEPRESIÓN, ESTRÉS</v>
      </c>
      <c r="K52" s="15" t="s">
        <v>1202</v>
      </c>
      <c r="L52" s="14" t="str">
        <f>VLOOKUP(H52,PELIGROS!A$2:G$445,4,0)</f>
        <v>N/A</v>
      </c>
      <c r="M52" s="14" t="str">
        <f>VLOOKUP(H52,PELIGROS!A$2:G$445,5,0)</f>
        <v>PVE PSICOSOCIAL</v>
      </c>
      <c r="N52" s="15">
        <v>2</v>
      </c>
      <c r="O52" s="16">
        <v>2</v>
      </c>
      <c r="P52" s="16">
        <v>10</v>
      </c>
      <c r="Q52" s="16">
        <f t="shared" si="2"/>
        <v>4</v>
      </c>
      <c r="R52" s="16">
        <f t="shared" si="3"/>
        <v>40</v>
      </c>
      <c r="S52" s="26" t="str">
        <f t="shared" si="4"/>
        <v>B-4</v>
      </c>
      <c r="T52" s="68" t="str">
        <f t="shared" si="0"/>
        <v>III</v>
      </c>
      <c r="U52" s="68" t="str">
        <f t="shared" si="1"/>
        <v>Mejorable</v>
      </c>
      <c r="V52" s="100"/>
      <c r="W52" s="14" t="str">
        <f>VLOOKUP(H52,PELIGROS!A$2:G$445,6,0)</f>
        <v>ESTRÉS</v>
      </c>
      <c r="X52" s="15"/>
      <c r="Y52" s="15"/>
      <c r="Z52" s="15"/>
      <c r="AA52" s="14"/>
      <c r="AB52" s="14" t="str">
        <f>VLOOKUP(H52,PELIGROS!A$2:G$445,7,0)</f>
        <v>N/A</v>
      </c>
      <c r="AC52" s="100"/>
      <c r="AD52" s="120"/>
    </row>
    <row r="53" spans="1:30" ht="79.5" customHeight="1">
      <c r="A53" s="138"/>
      <c r="B53" s="138"/>
      <c r="C53" s="120"/>
      <c r="D53" s="123"/>
      <c r="E53" s="126"/>
      <c r="F53" s="126"/>
      <c r="G53" s="14" t="str">
        <f>VLOOKUP(H53,PELIGROS!A$1:G$445,2,0)</f>
        <v xml:space="preserve">MALA DISTRIBUCIÓN DE PRODUCTOS </v>
      </c>
      <c r="H53" s="26" t="s">
        <v>244</v>
      </c>
      <c r="I53" s="26" t="s">
        <v>1285</v>
      </c>
      <c r="J53" s="14" t="str">
        <f>VLOOKUP(H53,PELIGROS!A$2:G$445,3,0)</f>
        <v xml:space="preserve">INCENDIO, EXPLOSIÓN, QUEMADURAS, LESIONES DÉRMICAS, LESIONES EN VÍAS RESPIRATORIAS,INTOXICACIÓN,  NÁUSEAS, VÓMITOS, IRRITACIÓN CONJUNTIVA </v>
      </c>
      <c r="K53" s="15" t="s">
        <v>1222</v>
      </c>
      <c r="L53" s="14" t="str">
        <f>VLOOKUP(H53,PELIGROS!A$2:G$445,4,0)</f>
        <v>Inspecciones planeadas e inspecciones no planeadas, procedimientos de programas de seguridad y salud en el trabajo</v>
      </c>
      <c r="M53" s="14" t="str">
        <f>VLOOKUP(H53,PELIGROS!A$2:G$445,5,0)</f>
        <v xml:space="preserve">NO OBSERVADO </v>
      </c>
      <c r="N53" s="15">
        <v>2</v>
      </c>
      <c r="O53" s="16">
        <v>2</v>
      </c>
      <c r="P53" s="16">
        <v>25</v>
      </c>
      <c r="Q53" s="16">
        <f t="shared" si="2"/>
        <v>4</v>
      </c>
      <c r="R53" s="16">
        <f t="shared" si="3"/>
        <v>100</v>
      </c>
      <c r="S53" s="26" t="str">
        <f t="shared" si="4"/>
        <v>B-4</v>
      </c>
      <c r="T53" s="68" t="str">
        <f t="shared" si="0"/>
        <v>III</v>
      </c>
      <c r="U53" s="68" t="str">
        <f t="shared" si="1"/>
        <v>Mejorable</v>
      </c>
      <c r="V53" s="100"/>
      <c r="W53" s="14" t="str">
        <f>VLOOKUP(H53,PELIGROS!A$2:G$445,6,0)</f>
        <v>EXPLOSIÓN</v>
      </c>
      <c r="X53" s="15"/>
      <c r="Y53" s="15"/>
      <c r="Z53" s="15"/>
      <c r="AA53" s="14"/>
      <c r="AB53" s="14" t="str">
        <f>VLOOKUP(H53,PELIGROS!A$2:G$445,7,0)</f>
        <v>USO Y MANEJO ADECUADO DE E.P.P.; PROTOCOLO DE MANEJO DE PRODUCTOS QUÍMICOS; MANEJO DE KIT DE DERRAMES POR PRODUCTOS QUÍMICOS</v>
      </c>
      <c r="AC53" s="15" t="s">
        <v>1261</v>
      </c>
      <c r="AD53" s="120"/>
    </row>
    <row r="54" spans="1:30" ht="40.5">
      <c r="A54" s="138"/>
      <c r="B54" s="138"/>
      <c r="C54" s="120"/>
      <c r="D54" s="123"/>
      <c r="E54" s="126"/>
      <c r="F54" s="126"/>
      <c r="G54" s="14" t="str">
        <f>VLOOKUP(H54,PELIGROS!A$1:G$445,2,0)</f>
        <v>Superficies de trabajo irregulares o deslizantes</v>
      </c>
      <c r="H54" s="26" t="s">
        <v>597</v>
      </c>
      <c r="I54" s="26" t="s">
        <v>1288</v>
      </c>
      <c r="J54" s="14" t="str">
        <f>VLOOKUP(H54,PELIGROS!A$2:G$445,3,0)</f>
        <v>Caidas del mismo nivel, fracturas, golpe con objetos, caídas de objetos, obstrucción de rutas de evacuación</v>
      </c>
      <c r="K54" s="15" t="s">
        <v>1222</v>
      </c>
      <c r="L54" s="14" t="str">
        <f>VLOOKUP(H54,PELIGROS!A$2:G$445,4,0)</f>
        <v>N/A</v>
      </c>
      <c r="M54" s="14" t="str">
        <f>VLOOKUP(H54,PELIGROS!A$2:G$445,5,0)</f>
        <v>N/A</v>
      </c>
      <c r="N54" s="15">
        <v>2</v>
      </c>
      <c r="O54" s="16">
        <v>3</v>
      </c>
      <c r="P54" s="16">
        <v>25</v>
      </c>
      <c r="Q54" s="16">
        <f t="shared" si="2"/>
        <v>6</v>
      </c>
      <c r="R54" s="16">
        <f t="shared" si="3"/>
        <v>150</v>
      </c>
      <c r="S54" s="26" t="str">
        <f t="shared" si="4"/>
        <v>M-6</v>
      </c>
      <c r="T54" s="68" t="str">
        <f t="shared" si="0"/>
        <v>II</v>
      </c>
      <c r="U54" s="68" t="str">
        <f t="shared" si="1"/>
        <v>No Aceptable o Aceptable Con Control Especifico</v>
      </c>
      <c r="V54" s="100"/>
      <c r="W54" s="14" t="str">
        <f>VLOOKUP(H54,PELIGROS!A$2:G$445,6,0)</f>
        <v>Caídas de distinto nivel</v>
      </c>
      <c r="X54" s="15"/>
      <c r="Y54" s="15"/>
      <c r="Z54" s="15"/>
      <c r="AA54" s="14"/>
      <c r="AB54" s="14" t="str">
        <f>VLOOKUP(H54,PELIGROS!A$2:G$445,7,0)</f>
        <v>Pautas Básicas en orden y aseo en el lugar de trabajo, actos y condiciones inseguras</v>
      </c>
      <c r="AC54" s="15" t="s">
        <v>32</v>
      </c>
      <c r="AD54" s="120"/>
    </row>
    <row r="55" spans="1:30" ht="54" customHeight="1">
      <c r="A55" s="138"/>
      <c r="B55" s="138"/>
      <c r="C55" s="120"/>
      <c r="D55" s="123"/>
      <c r="E55" s="126"/>
      <c r="F55" s="126"/>
      <c r="G55" s="14" t="str">
        <f>VLOOKUP(H55,PELIGROS!A$1:G$445,2,0)</f>
        <v>Forzadas, Prolongadas</v>
      </c>
      <c r="H55" s="26" t="s">
        <v>40</v>
      </c>
      <c r="I55" s="26" t="s">
        <v>1287</v>
      </c>
      <c r="J55" s="14" t="str">
        <f>VLOOKUP(H55,PELIGROS!A$2:G$445,3,0)</f>
        <v xml:space="preserve">Lesiones osteomusculares, lesiones osteoarticulares
</v>
      </c>
      <c r="K55" s="15" t="s">
        <v>1222</v>
      </c>
      <c r="L55" s="14" t="str">
        <f>VLOOKUP(H55,PELIGROS!A$2:G$445,4,0)</f>
        <v>Inspecciones planeadas e inspecciones no planeadas, procedimientos de programas de seguridad y salud en el trabajo</v>
      </c>
      <c r="M55" s="14" t="str">
        <f>VLOOKUP(H55,PELIGROS!A$2:G$445,5,0)</f>
        <v>PVE Biomecánico, programa pausas activas, exámenes periódicos, recomendaciones, control de posturas</v>
      </c>
      <c r="N55" s="15">
        <v>2</v>
      </c>
      <c r="O55" s="16">
        <v>1</v>
      </c>
      <c r="P55" s="16">
        <v>10</v>
      </c>
      <c r="Q55" s="16">
        <f t="shared" si="2"/>
        <v>2</v>
      </c>
      <c r="R55" s="16">
        <f t="shared" si="3"/>
        <v>20</v>
      </c>
      <c r="S55" s="26" t="str">
        <f t="shared" si="4"/>
        <v>B-2</v>
      </c>
      <c r="T55" s="68" t="str">
        <f t="shared" si="0"/>
        <v>IV</v>
      </c>
      <c r="U55" s="68" t="str">
        <f t="shared" si="1"/>
        <v>Aceptable</v>
      </c>
      <c r="V55" s="100"/>
      <c r="W55" s="14" t="str">
        <f>VLOOKUP(H55,PELIGROS!A$2:G$445,6,0)</f>
        <v>Enfermedades Osteomusculares</v>
      </c>
      <c r="X55" s="15"/>
      <c r="Y55" s="15"/>
      <c r="Z55" s="15"/>
      <c r="AA55" s="14"/>
      <c r="AB55" s="14" t="str">
        <f>VLOOKUP(H55,PELIGROS!A$2:G$445,7,0)</f>
        <v>Prevención en lesiones osteomusculares, líderes de pausas activas</v>
      </c>
      <c r="AC55" s="15" t="s">
        <v>1210</v>
      </c>
      <c r="AD55" s="120"/>
    </row>
    <row r="56" spans="1:30" ht="67.5" customHeight="1">
      <c r="A56" s="138"/>
      <c r="B56" s="138"/>
      <c r="C56" s="120"/>
      <c r="D56" s="123"/>
      <c r="E56" s="126"/>
      <c r="F56" s="126"/>
      <c r="G56" s="14" t="str">
        <f>VLOOKUP(H56,PELIGROS!A$1:G$445,2,0)</f>
        <v>GASES Y VAPORES</v>
      </c>
      <c r="H56" s="26" t="s">
        <v>250</v>
      </c>
      <c r="I56" s="26" t="s">
        <v>1285</v>
      </c>
      <c r="J56" s="14" t="str">
        <f>VLOOKUP(H56,PELIGROS!A$2:G$445,3,0)</f>
        <v xml:space="preserve"> LESIONES EN LA PIEL, IRRITACIÓN EN VÍAS  RESPIRATORIAS, MUERTE</v>
      </c>
      <c r="K56" s="15" t="s">
        <v>1240</v>
      </c>
      <c r="L56" s="14" t="str">
        <f>VLOOKUP(H56,PELIGROS!A$2:G$445,4,0)</f>
        <v>Inspecciones planeadas e inspecciones no planeadas, procedimientos de programas de seguridad y salud en el trabajo</v>
      </c>
      <c r="M56" s="14" t="str">
        <f>VLOOKUP(H56,PELIGROS!A$2:G$445,5,0)</f>
        <v>EPP TAPABOCAS, CARETAS CON FILTROS</v>
      </c>
      <c r="N56" s="15">
        <v>2</v>
      </c>
      <c r="O56" s="16">
        <v>2</v>
      </c>
      <c r="P56" s="16">
        <v>25</v>
      </c>
      <c r="Q56" s="16">
        <f t="shared" si="2"/>
        <v>4</v>
      </c>
      <c r="R56" s="16">
        <f t="shared" si="3"/>
        <v>100</v>
      </c>
      <c r="S56" s="26" t="str">
        <f t="shared" si="4"/>
        <v>B-4</v>
      </c>
      <c r="T56" s="68" t="str">
        <f t="shared" si="0"/>
        <v>III</v>
      </c>
      <c r="U56" s="68" t="str">
        <f t="shared" si="1"/>
        <v>Mejorable</v>
      </c>
      <c r="V56" s="100"/>
      <c r="W56" s="14" t="str">
        <f>VLOOKUP(H56,PELIGROS!A$2:G$445,6,0)</f>
        <v xml:space="preserve"> MUERTE</v>
      </c>
      <c r="X56" s="15"/>
      <c r="Y56" s="15"/>
      <c r="Z56" s="15"/>
      <c r="AA56" s="14"/>
      <c r="AB56" s="14" t="str">
        <f>VLOOKUP(H56,PELIGROS!A$2:G$445,7,0)</f>
        <v>USO Y MANEJO ADECUADO DE E.P.P.</v>
      </c>
      <c r="AC56" s="15" t="s">
        <v>1262</v>
      </c>
      <c r="AD56" s="120"/>
    </row>
    <row r="57" spans="1:30" ht="58.5" customHeight="1">
      <c r="A57" s="138"/>
      <c r="B57" s="138"/>
      <c r="C57" s="120"/>
      <c r="D57" s="123"/>
      <c r="E57" s="126"/>
      <c r="F57" s="126"/>
      <c r="G57" s="14" t="str">
        <f>VLOOKUP(H57,PELIGROS!A$1:G$445,2,0)</f>
        <v>LÍQUIDOS</v>
      </c>
      <c r="H57" s="26" t="s">
        <v>263</v>
      </c>
      <c r="I57" s="26" t="s">
        <v>1285</v>
      </c>
      <c r="J57" s="14" t="str">
        <f>VLOOKUP(H57,PELIGROS!A$2:G$445,3,0)</f>
        <v xml:space="preserve">  QUEMADURAS, IRRITACIONES, LESIONES PIEL, LESIONES OCULARES, IRRITACIÓN DE LAS MUCOSAS</v>
      </c>
      <c r="K57" s="15" t="s">
        <v>1259</v>
      </c>
      <c r="L57" s="14" t="str">
        <f>VLOOKUP(H57,PELIGROS!A$2:G$445,4,0)</f>
        <v>Inspecciones planeadas e inspecciones no planeadas, procedimientos de programas de seguridad y salud en el trabajo</v>
      </c>
      <c r="M57" s="14" t="str">
        <f>VLOOKUP(H57,PELIGROS!A$2:G$445,5,0)</f>
        <v>EPP TAPABOCAS, CARETAS CON FILTROS, GUANTES</v>
      </c>
      <c r="N57" s="15">
        <v>2</v>
      </c>
      <c r="O57" s="16">
        <v>1</v>
      </c>
      <c r="P57" s="16">
        <v>25</v>
      </c>
      <c r="Q57" s="16">
        <f t="shared" si="2"/>
        <v>2</v>
      </c>
      <c r="R57" s="16">
        <f t="shared" si="3"/>
        <v>50</v>
      </c>
      <c r="S57" s="26" t="str">
        <f t="shared" si="4"/>
        <v>B-2</v>
      </c>
      <c r="T57" s="68" t="str">
        <f t="shared" si="0"/>
        <v>III</v>
      </c>
      <c r="U57" s="68" t="str">
        <f t="shared" si="1"/>
        <v>Mejorable</v>
      </c>
      <c r="V57" s="100"/>
      <c r="W57" s="14" t="str">
        <f>VLOOKUP(H57,PELIGROS!A$2:G$445,6,0)</f>
        <v>LESIONES IRREVERSIBLES VÍAS RESPIRATORIAS</v>
      </c>
      <c r="X57" s="15"/>
      <c r="Y57" s="15"/>
      <c r="Z57" s="15"/>
      <c r="AA57" s="14"/>
      <c r="AB57" s="14" t="str">
        <f>VLOOKUP(H57,PELIGROS!A$2:G$445,7,0)</f>
        <v>USO Y MANEJO ADECUADO DE E.P.P.; MANEJO DE PRODUCTOS QUÍMICOS LÍQUIDOS</v>
      </c>
      <c r="AC57" s="15" t="s">
        <v>1263</v>
      </c>
      <c r="AD57" s="120"/>
    </row>
    <row r="58" spans="1:30" ht="51.75" thickBot="1">
      <c r="A58" s="138"/>
      <c r="B58" s="138"/>
      <c r="C58" s="121"/>
      <c r="D58" s="124"/>
      <c r="E58" s="127"/>
      <c r="F58" s="127"/>
      <c r="G58" s="17" t="str">
        <f>VLOOKUP(H58,PELIGROS!A$1:G$445,2,0)</f>
        <v>SISMOS, INCENDIOS, INUNDACIONES, TERREMOTOS, VENDAVALES, DERRUMBE</v>
      </c>
      <c r="H58" s="27" t="s">
        <v>62</v>
      </c>
      <c r="I58" s="27" t="s">
        <v>1289</v>
      </c>
      <c r="J58" s="17" t="str">
        <f>VLOOKUP(H58,PELIGROS!A$2:G$445,3,0)</f>
        <v>SISMOS, INCENDIOS, INUNDACIONES, TERREMOTOS, VENDAVALES</v>
      </c>
      <c r="K58" s="18" t="s">
        <v>1223</v>
      </c>
      <c r="L58" s="17" t="str">
        <f>VLOOKUP(H58,PELIGROS!A$2:G$445,4,0)</f>
        <v>Inspecciones planeadas e inspecciones no planeadas, procedimientos de programas de seguridad y salud en el trabajo</v>
      </c>
      <c r="M58" s="17" t="str">
        <f>VLOOKUP(H58,PELIGROS!A$2:G$445,5,0)</f>
        <v>BRIGADAS DE EMERGENCIAS</v>
      </c>
      <c r="N58" s="18">
        <v>2</v>
      </c>
      <c r="O58" s="19">
        <v>1</v>
      </c>
      <c r="P58" s="19">
        <v>100</v>
      </c>
      <c r="Q58" s="19">
        <f t="shared" si="2"/>
        <v>2</v>
      </c>
      <c r="R58" s="19">
        <f t="shared" si="3"/>
        <v>200</v>
      </c>
      <c r="S58" s="27" t="str">
        <f t="shared" si="4"/>
        <v>B-2</v>
      </c>
      <c r="T58" s="69" t="str">
        <f t="shared" si="0"/>
        <v>II</v>
      </c>
      <c r="U58" s="69" t="str">
        <f t="shared" si="1"/>
        <v>No Aceptable o Aceptable Con Control Especifico</v>
      </c>
      <c r="V58" s="101"/>
      <c r="W58" s="17" t="str">
        <f>VLOOKUP(H58,PELIGROS!A$2:G$445,6,0)</f>
        <v>MUERTE</v>
      </c>
      <c r="X58" s="18"/>
      <c r="Y58" s="18"/>
      <c r="Z58" s="18"/>
      <c r="AA58" s="17"/>
      <c r="AB58" s="17" t="str">
        <f>VLOOKUP(H58,PELIGROS!A$2:G$445,7,0)</f>
        <v>ENTRENAMIENTO DE LA BRIGADA; DIVULGACIÓN DE PLAN DE EMERGENCIA</v>
      </c>
      <c r="AC58" s="18" t="s">
        <v>1215</v>
      </c>
      <c r="AD58" s="121"/>
    </row>
    <row r="59" spans="1:30" ht="38.25">
      <c r="A59" s="138"/>
      <c r="B59" s="138"/>
      <c r="C59" s="128" t="s">
        <v>1265</v>
      </c>
      <c r="D59" s="131" t="s">
        <v>1266</v>
      </c>
      <c r="E59" s="134" t="s">
        <v>1067</v>
      </c>
      <c r="F59" s="134" t="s">
        <v>1201</v>
      </c>
      <c r="G59" s="52" t="str">
        <f>VLOOKUP(H59,PELIGROS!A$1:G$445,2,0)</f>
        <v>Fluidos y Excrementos</v>
      </c>
      <c r="H59" s="73" t="s">
        <v>98</v>
      </c>
      <c r="I59" s="73" t="s">
        <v>1283</v>
      </c>
      <c r="J59" s="52" t="str">
        <f>VLOOKUP(H59,PELIGROS!A$2:G$445,3,0)</f>
        <v>Enfermedades Infectocontagiosas</v>
      </c>
      <c r="K59" s="54" t="s">
        <v>1202</v>
      </c>
      <c r="L59" s="52" t="str">
        <f>VLOOKUP(H59,PELIGROS!A$2:G$445,4,0)</f>
        <v>N/A</v>
      </c>
      <c r="M59" s="52" t="str">
        <f>VLOOKUP(H59,PELIGROS!A$2:G$445,5,0)</f>
        <v>N/A</v>
      </c>
      <c r="N59" s="54">
        <v>2</v>
      </c>
      <c r="O59" s="74">
        <v>2</v>
      </c>
      <c r="P59" s="74">
        <v>25</v>
      </c>
      <c r="Q59" s="74">
        <f t="shared" si="2"/>
        <v>4</v>
      </c>
      <c r="R59" s="74">
        <f t="shared" si="3"/>
        <v>100</v>
      </c>
      <c r="S59" s="73" t="str">
        <f t="shared" si="4"/>
        <v>B-4</v>
      </c>
      <c r="T59" s="75" t="str">
        <f t="shared" si="0"/>
        <v>III</v>
      </c>
      <c r="U59" s="75" t="str">
        <f t="shared" si="1"/>
        <v>Mejorable</v>
      </c>
      <c r="V59" s="128">
        <v>6</v>
      </c>
      <c r="W59" s="52" t="str">
        <f>VLOOKUP(H59,PELIGROS!A$2:G$445,6,0)</f>
        <v>Posibles enfermedades</v>
      </c>
      <c r="X59" s="54"/>
      <c r="Y59" s="54"/>
      <c r="Z59" s="54"/>
      <c r="AA59" s="54"/>
      <c r="AB59" s="52" t="str">
        <f>VLOOKUP(H59,PELIGROS!A$2:G$445,7,0)</f>
        <v xml:space="preserve">Riesgo Biológico, Autocuidado y/o Uso y manejo adecuado de E.P.P.
</v>
      </c>
      <c r="AC59" s="128" t="s">
        <v>1260</v>
      </c>
      <c r="AD59" s="128" t="s">
        <v>1204</v>
      </c>
    </row>
    <row r="60" spans="1:30" ht="38.25">
      <c r="A60" s="138"/>
      <c r="B60" s="138"/>
      <c r="C60" s="129"/>
      <c r="D60" s="132"/>
      <c r="E60" s="135"/>
      <c r="F60" s="135"/>
      <c r="G60" s="57" t="str">
        <f>VLOOKUP(H60,PELIGROS!A$1:G$445,2,0)</f>
        <v>Parásitos</v>
      </c>
      <c r="H60" s="76" t="s">
        <v>105</v>
      </c>
      <c r="I60" s="76" t="s">
        <v>1283</v>
      </c>
      <c r="J60" s="57" t="str">
        <f>VLOOKUP(H60,PELIGROS!A$2:G$445,3,0)</f>
        <v>Lesiones, infecciones parasitarias</v>
      </c>
      <c r="K60" s="59" t="s">
        <v>1202</v>
      </c>
      <c r="L60" s="57" t="str">
        <f>VLOOKUP(H60,PELIGROS!A$2:G$445,4,0)</f>
        <v>N/A</v>
      </c>
      <c r="M60" s="57" t="str">
        <f>VLOOKUP(H60,PELIGROS!A$2:G$445,5,0)</f>
        <v>N/A</v>
      </c>
      <c r="N60" s="59">
        <v>2</v>
      </c>
      <c r="O60" s="77">
        <v>2</v>
      </c>
      <c r="P60" s="77">
        <v>25</v>
      </c>
      <c r="Q60" s="77">
        <f t="shared" si="2"/>
        <v>4</v>
      </c>
      <c r="R60" s="77">
        <f t="shared" si="3"/>
        <v>100</v>
      </c>
      <c r="S60" s="76" t="str">
        <f t="shared" si="4"/>
        <v>B-4</v>
      </c>
      <c r="T60" s="78" t="str">
        <f t="shared" si="0"/>
        <v>III</v>
      </c>
      <c r="U60" s="78" t="str">
        <f t="shared" si="1"/>
        <v>Mejorable</v>
      </c>
      <c r="V60" s="129"/>
      <c r="W60" s="57" t="str">
        <f>VLOOKUP(H60,PELIGROS!A$2:G$445,6,0)</f>
        <v>Enfermedades Parasitarias</v>
      </c>
      <c r="X60" s="59"/>
      <c r="Y60" s="59"/>
      <c r="Z60" s="59"/>
      <c r="AA60" s="59"/>
      <c r="AB60" s="57" t="str">
        <f>VLOOKUP(H60,PELIGROS!A$2:G$445,7,0)</f>
        <v xml:space="preserve">Riesgo Biológico, Autocuidado y/o Uso y manejo adecuado de E.P.P.
</v>
      </c>
      <c r="AC60" s="129"/>
      <c r="AD60" s="129"/>
    </row>
    <row r="61" spans="1:30" ht="51">
      <c r="A61" s="138"/>
      <c r="B61" s="138"/>
      <c r="C61" s="129"/>
      <c r="D61" s="132"/>
      <c r="E61" s="135"/>
      <c r="F61" s="135"/>
      <c r="G61" s="57" t="str">
        <f>VLOOKUP(H61,PELIGROS!A$1:G$445,2,0)</f>
        <v>Bacteria</v>
      </c>
      <c r="H61" s="76" t="s">
        <v>108</v>
      </c>
      <c r="I61" s="76" t="s">
        <v>1283</v>
      </c>
      <c r="J61" s="57" t="str">
        <f>VLOOKUP(H61,PELIGROS!A$2:G$445,3,0)</f>
        <v>Infecciones producidas por Bacterianas</v>
      </c>
      <c r="K61" s="59" t="s">
        <v>1202</v>
      </c>
      <c r="L61" s="57" t="str">
        <f>VLOOKUP(H61,PELIGROS!A$2:G$445,4,0)</f>
        <v>Inspecciones planeadas e inspecciones no planeadas, procedimientos de programas de seguridad y salud en el trabajo</v>
      </c>
      <c r="M61" s="57" t="str">
        <f>VLOOKUP(H61,PELIGROS!A$2:G$445,5,0)</f>
        <v>Programa de vacunación, bota pantalon, overol, guantes, tapabocas, mascarillas con filtos</v>
      </c>
      <c r="N61" s="59">
        <v>2</v>
      </c>
      <c r="O61" s="77">
        <v>2</v>
      </c>
      <c r="P61" s="77">
        <v>25</v>
      </c>
      <c r="Q61" s="77">
        <f t="shared" si="2"/>
        <v>4</v>
      </c>
      <c r="R61" s="77">
        <f t="shared" si="3"/>
        <v>100</v>
      </c>
      <c r="S61" s="76" t="str">
        <f t="shared" si="4"/>
        <v>B-4</v>
      </c>
      <c r="T61" s="78" t="str">
        <f t="shared" si="0"/>
        <v>III</v>
      </c>
      <c r="U61" s="78" t="str">
        <f t="shared" si="1"/>
        <v>Mejorable</v>
      </c>
      <c r="V61" s="129"/>
      <c r="W61" s="57" t="str">
        <f>VLOOKUP(H61,PELIGROS!A$2:G$445,6,0)</f>
        <v xml:space="preserve">Enfermedades Infectocontagiosas
</v>
      </c>
      <c r="X61" s="59"/>
      <c r="Y61" s="59"/>
      <c r="Z61" s="59"/>
      <c r="AA61" s="59"/>
      <c r="AB61" s="57" t="str">
        <f>VLOOKUP(H61,PELIGROS!A$2:G$445,7,0)</f>
        <v xml:space="preserve">Riesgo Biológico, Autocuidado y/o Uso y manejo adecuado de E.P.P.
</v>
      </c>
      <c r="AC61" s="129"/>
      <c r="AD61" s="129"/>
    </row>
    <row r="62" spans="1:30" ht="51">
      <c r="A62" s="138"/>
      <c r="B62" s="138"/>
      <c r="C62" s="129"/>
      <c r="D62" s="132"/>
      <c r="E62" s="135"/>
      <c r="F62" s="135"/>
      <c r="G62" s="57" t="str">
        <f>VLOOKUP(H62,PELIGROS!A$1:G$445,2,0)</f>
        <v>Hongos</v>
      </c>
      <c r="H62" s="76" t="s">
        <v>117</v>
      </c>
      <c r="I62" s="76" t="s">
        <v>1283</v>
      </c>
      <c r="J62" s="57" t="str">
        <f>VLOOKUP(H62,PELIGROS!A$2:G$445,3,0)</f>
        <v>Micosis</v>
      </c>
      <c r="K62" s="59" t="s">
        <v>1202</v>
      </c>
      <c r="L62" s="57" t="str">
        <f>VLOOKUP(H62,PELIGROS!A$2:G$445,4,0)</f>
        <v>Inspecciones planeadas e inspecciones no planeadas, procedimientos de programas de seguridad y salud en el trabajo</v>
      </c>
      <c r="M62" s="57" t="str">
        <f>VLOOKUP(H62,PELIGROS!A$2:G$445,5,0)</f>
        <v>Programa de vacunación, éxamenes periódicos</v>
      </c>
      <c r="N62" s="59">
        <v>2</v>
      </c>
      <c r="O62" s="77">
        <v>2</v>
      </c>
      <c r="P62" s="77">
        <v>25</v>
      </c>
      <c r="Q62" s="77">
        <f t="shared" si="2"/>
        <v>4</v>
      </c>
      <c r="R62" s="77">
        <f t="shared" si="3"/>
        <v>100</v>
      </c>
      <c r="S62" s="76" t="str">
        <f t="shared" si="4"/>
        <v>B-4</v>
      </c>
      <c r="T62" s="78" t="str">
        <f t="shared" si="0"/>
        <v>III</v>
      </c>
      <c r="U62" s="78" t="str">
        <f t="shared" si="1"/>
        <v>Mejorable</v>
      </c>
      <c r="V62" s="129"/>
      <c r="W62" s="57" t="str">
        <f>VLOOKUP(H62,PELIGROS!A$2:G$445,6,0)</f>
        <v>Micosis</v>
      </c>
      <c r="X62" s="59"/>
      <c r="Y62" s="59"/>
      <c r="Z62" s="59"/>
      <c r="AA62" s="59"/>
      <c r="AB62" s="57" t="str">
        <f>VLOOKUP(H62,PELIGROS!A$2:G$445,7,0)</f>
        <v xml:space="preserve">Riesgo Biológico, Autocuidado y/o Uso y manejo adecuado de E.P.P.
</v>
      </c>
      <c r="AC62" s="129"/>
      <c r="AD62" s="129"/>
    </row>
    <row r="63" spans="1:30" ht="51">
      <c r="A63" s="138"/>
      <c r="B63" s="138"/>
      <c r="C63" s="129"/>
      <c r="D63" s="132"/>
      <c r="E63" s="135"/>
      <c r="F63" s="135"/>
      <c r="G63" s="57" t="str">
        <f>VLOOKUP(H63,PELIGROS!A$1:G$445,2,0)</f>
        <v>ENERGÍA TÉRMICA, CAMBIO DE TEMPERATURA DURANTE LOS RECORRIDOS</v>
      </c>
      <c r="H63" s="76" t="s">
        <v>174</v>
      </c>
      <c r="I63" s="76" t="s">
        <v>1284</v>
      </c>
      <c r="J63" s="57" t="str">
        <f>VLOOKUP(H63,PELIGROS!A$2:G$445,3,0)</f>
        <v xml:space="preserve"> HIPOTERMIA</v>
      </c>
      <c r="K63" s="59" t="s">
        <v>1202</v>
      </c>
      <c r="L63" s="57" t="str">
        <f>VLOOKUP(H63,PELIGROS!A$2:G$445,4,0)</f>
        <v>Inspecciones planeadas e inspecciones no planeadas, procedimientos de programas de seguridad y salud en el trabajo</v>
      </c>
      <c r="M63" s="57" t="str">
        <f>VLOOKUP(H63,PELIGROS!A$2:G$445,5,0)</f>
        <v>EPP OVEROLES TERMICOS</v>
      </c>
      <c r="N63" s="59">
        <v>2</v>
      </c>
      <c r="O63" s="77">
        <v>3</v>
      </c>
      <c r="P63" s="77">
        <v>10</v>
      </c>
      <c r="Q63" s="77">
        <f t="shared" si="2"/>
        <v>6</v>
      </c>
      <c r="R63" s="77">
        <f t="shared" si="3"/>
        <v>60</v>
      </c>
      <c r="S63" s="76" t="str">
        <f t="shared" si="4"/>
        <v>M-6</v>
      </c>
      <c r="T63" s="78" t="str">
        <f t="shared" si="0"/>
        <v>III</v>
      </c>
      <c r="U63" s="78" t="str">
        <f t="shared" si="1"/>
        <v>Mejorable</v>
      </c>
      <c r="V63" s="129"/>
      <c r="W63" s="57" t="str">
        <f>VLOOKUP(H63,PELIGROS!A$2:G$445,6,0)</f>
        <v xml:space="preserve"> HIPOTERMIA</v>
      </c>
      <c r="X63" s="59"/>
      <c r="Y63" s="59"/>
      <c r="Z63" s="59"/>
      <c r="AA63" s="59"/>
      <c r="AB63" s="57" t="str">
        <f>VLOOKUP(H63,PELIGROS!A$2:G$445,7,0)</f>
        <v>N/A</v>
      </c>
      <c r="AC63" s="59" t="s">
        <v>1206</v>
      </c>
      <c r="AD63" s="129"/>
    </row>
    <row r="64" spans="1:30" ht="37.5" customHeight="1">
      <c r="A64" s="138"/>
      <c r="B64" s="138"/>
      <c r="C64" s="129"/>
      <c r="D64" s="132"/>
      <c r="E64" s="135"/>
      <c r="F64" s="135"/>
      <c r="G64" s="57" t="str">
        <f>VLOOKUP(H64,PELIGROS!A$1:G$445,2,0)</f>
        <v>NATURALEZA DE LA TAREA</v>
      </c>
      <c r="H64" s="76" t="s">
        <v>76</v>
      </c>
      <c r="I64" s="76" t="s">
        <v>1286</v>
      </c>
      <c r="J64" s="57" t="str">
        <f>VLOOKUP(H64,PELIGROS!A$2:G$445,3,0)</f>
        <v>ESTRÉS,  TRANSTORNOS DEL SUEÑO</v>
      </c>
      <c r="K64" s="59" t="s">
        <v>1202</v>
      </c>
      <c r="L64" s="57" t="str">
        <f>VLOOKUP(H64,PELIGROS!A$2:G$445,4,0)</f>
        <v>N/A</v>
      </c>
      <c r="M64" s="57" t="str">
        <f>VLOOKUP(H64,PELIGROS!A$2:G$445,5,0)</f>
        <v>PVE PSICOSOCIAL</v>
      </c>
      <c r="N64" s="59">
        <v>2</v>
      </c>
      <c r="O64" s="77">
        <v>2</v>
      </c>
      <c r="P64" s="77">
        <v>10</v>
      </c>
      <c r="Q64" s="77">
        <f t="shared" si="2"/>
        <v>4</v>
      </c>
      <c r="R64" s="77">
        <f t="shared" si="3"/>
        <v>40</v>
      </c>
      <c r="S64" s="76" t="str">
        <f t="shared" si="4"/>
        <v>B-4</v>
      </c>
      <c r="T64" s="78" t="str">
        <f t="shared" si="0"/>
        <v>III</v>
      </c>
      <c r="U64" s="78" t="str">
        <f t="shared" si="1"/>
        <v>Mejorable</v>
      </c>
      <c r="V64" s="129"/>
      <c r="W64" s="57" t="str">
        <f>VLOOKUP(H64,PELIGROS!A$2:G$445,6,0)</f>
        <v>ESTRÉS</v>
      </c>
      <c r="X64" s="59"/>
      <c r="Y64" s="59"/>
      <c r="Z64" s="59"/>
      <c r="AA64" s="59"/>
      <c r="AB64" s="57" t="str">
        <f>VLOOKUP(H64,PELIGROS!A$2:G$445,7,0)</f>
        <v>N/A</v>
      </c>
      <c r="AC64" s="129" t="s">
        <v>1208</v>
      </c>
      <c r="AD64" s="129"/>
    </row>
    <row r="65" spans="1:30" ht="37.5" customHeight="1">
      <c r="A65" s="138"/>
      <c r="B65" s="138"/>
      <c r="C65" s="129"/>
      <c r="D65" s="132"/>
      <c r="E65" s="135"/>
      <c r="F65" s="135"/>
      <c r="G65" s="57" t="str">
        <f>VLOOKUP(H65,PELIGROS!A$1:G$445,2,0)</f>
        <v>DESARROLLO DE LAS MISMAS FUNCIONES DURANTE UN LARGO PERÍODO DE TIEMPO</v>
      </c>
      <c r="H65" s="76" t="s">
        <v>455</v>
      </c>
      <c r="I65" s="76" t="s">
        <v>1286</v>
      </c>
      <c r="J65" s="57" t="str">
        <f>VLOOKUP(H65,PELIGROS!A$2:G$445,3,0)</f>
        <v>DEPRESIÓN, ESTRÉS</v>
      </c>
      <c r="K65" s="59" t="s">
        <v>1202</v>
      </c>
      <c r="L65" s="57" t="str">
        <f>VLOOKUP(H65,PELIGROS!A$2:G$445,4,0)</f>
        <v>N/A</v>
      </c>
      <c r="M65" s="57" t="str">
        <f>VLOOKUP(H65,PELIGROS!A$2:G$445,5,0)</f>
        <v>PVE PSICOSOCIAL</v>
      </c>
      <c r="N65" s="59">
        <v>2</v>
      </c>
      <c r="O65" s="77">
        <v>2</v>
      </c>
      <c r="P65" s="77">
        <v>10</v>
      </c>
      <c r="Q65" s="77">
        <f t="shared" si="2"/>
        <v>4</v>
      </c>
      <c r="R65" s="77">
        <f t="shared" si="3"/>
        <v>40</v>
      </c>
      <c r="S65" s="76" t="str">
        <f t="shared" si="4"/>
        <v>B-4</v>
      </c>
      <c r="T65" s="78" t="str">
        <f t="shared" si="0"/>
        <v>III</v>
      </c>
      <c r="U65" s="78" t="str">
        <f t="shared" si="1"/>
        <v>Mejorable</v>
      </c>
      <c r="V65" s="129"/>
      <c r="W65" s="57" t="str">
        <f>VLOOKUP(H65,PELIGROS!A$2:G$445,6,0)</f>
        <v>ESTRÉS</v>
      </c>
      <c r="X65" s="59"/>
      <c r="Y65" s="59"/>
      <c r="Z65" s="59"/>
      <c r="AA65" s="59"/>
      <c r="AB65" s="57" t="str">
        <f>VLOOKUP(H65,PELIGROS!A$2:G$445,7,0)</f>
        <v>N/A</v>
      </c>
      <c r="AC65" s="129"/>
      <c r="AD65" s="129"/>
    </row>
    <row r="66" spans="1:30" ht="76.5">
      <c r="A66" s="138"/>
      <c r="B66" s="138"/>
      <c r="C66" s="129"/>
      <c r="D66" s="132"/>
      <c r="E66" s="135"/>
      <c r="F66" s="135"/>
      <c r="G66" s="57" t="str">
        <f>VLOOKUP(H66,PELIGROS!A$1:G$445,2,0)</f>
        <v xml:space="preserve">MALA DISTRIBUCIÓN DE PRODUCTOS </v>
      </c>
      <c r="H66" s="76" t="s">
        <v>244</v>
      </c>
      <c r="I66" s="76" t="s">
        <v>1285</v>
      </c>
      <c r="J66" s="57" t="str">
        <f>VLOOKUP(H66,PELIGROS!A$2:G$445,3,0)</f>
        <v xml:space="preserve">INCENDIO, EXPLOSIÓN, QUEMADURAS, LESIONES DÉRMICAS, LESIONES EN VÍAS RESPIRATORIAS,INTOXICACIÓN,  NÁUSEAS, VÓMITOS, IRRITACIÓN CONJUNTIVA </v>
      </c>
      <c r="K66" s="59" t="s">
        <v>1222</v>
      </c>
      <c r="L66" s="57" t="str">
        <f>VLOOKUP(H66,PELIGROS!A$2:G$445,4,0)</f>
        <v>Inspecciones planeadas e inspecciones no planeadas, procedimientos de programas de seguridad y salud en el trabajo</v>
      </c>
      <c r="M66" s="57" t="str">
        <f>VLOOKUP(H66,PELIGROS!A$2:G$445,5,0)</f>
        <v xml:space="preserve">NO OBSERVADO </v>
      </c>
      <c r="N66" s="59">
        <v>2</v>
      </c>
      <c r="O66" s="77">
        <v>2</v>
      </c>
      <c r="P66" s="77">
        <v>25</v>
      </c>
      <c r="Q66" s="77">
        <f t="shared" si="2"/>
        <v>4</v>
      </c>
      <c r="R66" s="77">
        <f t="shared" si="3"/>
        <v>100</v>
      </c>
      <c r="S66" s="76" t="str">
        <f t="shared" si="4"/>
        <v>B-4</v>
      </c>
      <c r="T66" s="78" t="str">
        <f t="shared" si="0"/>
        <v>III</v>
      </c>
      <c r="U66" s="78" t="str">
        <f t="shared" si="1"/>
        <v>Mejorable</v>
      </c>
      <c r="V66" s="129"/>
      <c r="W66" s="57" t="str">
        <f>VLOOKUP(H66,PELIGROS!A$2:G$445,6,0)</f>
        <v>EXPLOSIÓN</v>
      </c>
      <c r="X66" s="59"/>
      <c r="Y66" s="59"/>
      <c r="Z66" s="59"/>
      <c r="AA66" s="59"/>
      <c r="AB66" s="57" t="str">
        <f>VLOOKUP(H66,PELIGROS!A$2:G$445,7,0)</f>
        <v>USO Y MANEJO ADECUADO DE E.P.P.; PROTOCOLO DE MANEJO DE PRODUCTOS QUÍMICOS; MANEJO DE KIT DE DERRAMES POR PRODUCTOS QUÍMICOS</v>
      </c>
      <c r="AC66" s="59" t="s">
        <v>1261</v>
      </c>
      <c r="AD66" s="129"/>
    </row>
    <row r="67" spans="1:30" ht="40.5">
      <c r="A67" s="138"/>
      <c r="B67" s="138"/>
      <c r="C67" s="129"/>
      <c r="D67" s="132"/>
      <c r="E67" s="135"/>
      <c r="F67" s="135"/>
      <c r="G67" s="57" t="str">
        <f>VLOOKUP(H67,PELIGROS!A$1:G$445,2,0)</f>
        <v>Superficies de trabajo irregulares o deslizantes</v>
      </c>
      <c r="H67" s="76" t="s">
        <v>597</v>
      </c>
      <c r="I67" s="76" t="s">
        <v>1288</v>
      </c>
      <c r="J67" s="57" t="str">
        <f>VLOOKUP(H67,PELIGROS!A$2:G$445,3,0)</f>
        <v>Caidas del mismo nivel, fracturas, golpe con objetos, caídas de objetos, obstrucción de rutas de evacuación</v>
      </c>
      <c r="K67" s="59" t="s">
        <v>1222</v>
      </c>
      <c r="L67" s="57" t="str">
        <f>VLOOKUP(H67,PELIGROS!A$2:G$445,4,0)</f>
        <v>N/A</v>
      </c>
      <c r="M67" s="57" t="str">
        <f>VLOOKUP(H67,PELIGROS!A$2:G$445,5,0)</f>
        <v>N/A</v>
      </c>
      <c r="N67" s="59">
        <v>2</v>
      </c>
      <c r="O67" s="77">
        <v>3</v>
      </c>
      <c r="P67" s="77">
        <v>25</v>
      </c>
      <c r="Q67" s="77">
        <f t="shared" si="2"/>
        <v>6</v>
      </c>
      <c r="R67" s="77">
        <f t="shared" si="3"/>
        <v>150</v>
      </c>
      <c r="S67" s="76" t="str">
        <f t="shared" si="4"/>
        <v>M-6</v>
      </c>
      <c r="T67" s="78" t="str">
        <f t="shared" si="0"/>
        <v>II</v>
      </c>
      <c r="U67" s="78" t="str">
        <f t="shared" si="1"/>
        <v>No Aceptable o Aceptable Con Control Especifico</v>
      </c>
      <c r="V67" s="129"/>
      <c r="W67" s="57" t="str">
        <f>VLOOKUP(H67,PELIGROS!A$2:G$445,6,0)</f>
        <v>Caídas de distinto nivel</v>
      </c>
      <c r="X67" s="59"/>
      <c r="Y67" s="59"/>
      <c r="Z67" s="59"/>
      <c r="AA67" s="59"/>
      <c r="AB67" s="57" t="str">
        <f>VLOOKUP(H67,PELIGROS!A$2:G$445,7,0)</f>
        <v>Pautas Básicas en orden y aseo en el lugar de trabajo, actos y condiciones inseguras</v>
      </c>
      <c r="AC67" s="59" t="s">
        <v>32</v>
      </c>
      <c r="AD67" s="129"/>
    </row>
    <row r="68" spans="1:30" ht="55.5" customHeight="1">
      <c r="A68" s="138"/>
      <c r="B68" s="138"/>
      <c r="C68" s="129"/>
      <c r="D68" s="132"/>
      <c r="E68" s="135"/>
      <c r="F68" s="135"/>
      <c r="G68" s="57" t="str">
        <f>VLOOKUP(H68,PELIGROS!A$1:G$445,2,0)</f>
        <v>Forzadas, Prolongadas</v>
      </c>
      <c r="H68" s="76" t="s">
        <v>40</v>
      </c>
      <c r="I68" s="76" t="s">
        <v>1287</v>
      </c>
      <c r="J68" s="57" t="str">
        <f>VLOOKUP(H68,PELIGROS!A$2:G$445,3,0)</f>
        <v xml:space="preserve">Lesiones osteomusculares, lesiones osteoarticulares
</v>
      </c>
      <c r="K68" s="59" t="s">
        <v>1222</v>
      </c>
      <c r="L68" s="57" t="str">
        <f>VLOOKUP(H68,PELIGROS!A$2:G$445,4,0)</f>
        <v>Inspecciones planeadas e inspecciones no planeadas, procedimientos de programas de seguridad y salud en el trabajo</v>
      </c>
      <c r="M68" s="57" t="str">
        <f>VLOOKUP(H68,PELIGROS!A$2:G$445,5,0)</f>
        <v>PVE Biomecánico, programa pausas activas, exámenes periódicos, recomendaciones, control de posturas</v>
      </c>
      <c r="N68" s="59">
        <v>2</v>
      </c>
      <c r="O68" s="77">
        <v>1</v>
      </c>
      <c r="P68" s="77">
        <v>10</v>
      </c>
      <c r="Q68" s="77">
        <f t="shared" si="2"/>
        <v>2</v>
      </c>
      <c r="R68" s="77">
        <f t="shared" si="3"/>
        <v>20</v>
      </c>
      <c r="S68" s="76" t="str">
        <f t="shared" si="4"/>
        <v>B-2</v>
      </c>
      <c r="T68" s="78" t="str">
        <f t="shared" si="0"/>
        <v>IV</v>
      </c>
      <c r="U68" s="78" t="str">
        <f t="shared" si="1"/>
        <v>Aceptable</v>
      </c>
      <c r="V68" s="129"/>
      <c r="W68" s="57" t="str">
        <f>VLOOKUP(H68,PELIGROS!A$2:G$445,6,0)</f>
        <v>Enfermedades Osteomusculares</v>
      </c>
      <c r="X68" s="59"/>
      <c r="Y68" s="59"/>
      <c r="Z68" s="59"/>
      <c r="AA68" s="59"/>
      <c r="AB68" s="57" t="str">
        <f>VLOOKUP(H68,PELIGROS!A$2:G$445,7,0)</f>
        <v>Prevención en lesiones osteomusculares, líderes de pausas activas</v>
      </c>
      <c r="AC68" s="59" t="s">
        <v>1210</v>
      </c>
      <c r="AD68" s="129"/>
    </row>
    <row r="69" spans="1:30" ht="68.25" customHeight="1">
      <c r="A69" s="138"/>
      <c r="B69" s="138"/>
      <c r="C69" s="129"/>
      <c r="D69" s="132"/>
      <c r="E69" s="135"/>
      <c r="F69" s="135"/>
      <c r="G69" s="57" t="str">
        <f>VLOOKUP(H69,PELIGROS!A$1:G$445,2,0)</f>
        <v>GASES Y VAPORES</v>
      </c>
      <c r="H69" s="76" t="s">
        <v>250</v>
      </c>
      <c r="I69" s="76" t="s">
        <v>1285</v>
      </c>
      <c r="J69" s="57" t="str">
        <f>VLOOKUP(H69,PELIGROS!A$2:G$445,3,0)</f>
        <v xml:space="preserve"> LESIONES EN LA PIEL, IRRITACIÓN EN VÍAS  RESPIRATORIAS, MUERTE</v>
      </c>
      <c r="K69" s="59" t="s">
        <v>1240</v>
      </c>
      <c r="L69" s="57" t="str">
        <f>VLOOKUP(H69,PELIGROS!A$2:G$445,4,0)</f>
        <v>Inspecciones planeadas e inspecciones no planeadas, procedimientos de programas de seguridad y salud en el trabajo</v>
      </c>
      <c r="M69" s="57" t="str">
        <f>VLOOKUP(H69,PELIGROS!A$2:G$445,5,0)</f>
        <v>EPP TAPABOCAS, CARETAS CON FILTROS</v>
      </c>
      <c r="N69" s="59">
        <v>2</v>
      </c>
      <c r="O69" s="77">
        <v>2</v>
      </c>
      <c r="P69" s="77">
        <v>25</v>
      </c>
      <c r="Q69" s="77">
        <f t="shared" si="2"/>
        <v>4</v>
      </c>
      <c r="R69" s="77">
        <f t="shared" si="3"/>
        <v>100</v>
      </c>
      <c r="S69" s="76" t="str">
        <f t="shared" si="4"/>
        <v>B-4</v>
      </c>
      <c r="T69" s="78" t="str">
        <f t="shared" si="0"/>
        <v>III</v>
      </c>
      <c r="U69" s="78" t="str">
        <f t="shared" si="1"/>
        <v>Mejorable</v>
      </c>
      <c r="V69" s="129"/>
      <c r="W69" s="57" t="str">
        <f>VLOOKUP(H69,PELIGROS!A$2:G$445,6,0)</f>
        <v xml:space="preserve"> MUERTE</v>
      </c>
      <c r="X69" s="59"/>
      <c r="Y69" s="59"/>
      <c r="Z69" s="59"/>
      <c r="AA69" s="59"/>
      <c r="AB69" s="57" t="str">
        <f>VLOOKUP(H69,PELIGROS!A$2:G$445,7,0)</f>
        <v>USO Y MANEJO ADECUADO DE E.P.P.</v>
      </c>
      <c r="AC69" s="59" t="s">
        <v>1262</v>
      </c>
      <c r="AD69" s="129"/>
    </row>
    <row r="70" spans="1:30" ht="57" customHeight="1">
      <c r="A70" s="138"/>
      <c r="B70" s="138"/>
      <c r="C70" s="129"/>
      <c r="D70" s="132"/>
      <c r="E70" s="135"/>
      <c r="F70" s="135"/>
      <c r="G70" s="57" t="str">
        <f>VLOOKUP(H70,PELIGROS!A$1:G$445,2,0)</f>
        <v>LÍQUIDOS</v>
      </c>
      <c r="H70" s="76" t="s">
        <v>263</v>
      </c>
      <c r="I70" s="76" t="s">
        <v>1285</v>
      </c>
      <c r="J70" s="57" t="str">
        <f>VLOOKUP(H70,PELIGROS!A$2:G$445,3,0)</f>
        <v xml:space="preserve">  QUEMADURAS, IRRITACIONES, LESIONES PIEL, LESIONES OCULARES, IRRITACIÓN DE LAS MUCOSAS</v>
      </c>
      <c r="K70" s="59" t="s">
        <v>1259</v>
      </c>
      <c r="L70" s="57" t="str">
        <f>VLOOKUP(H70,PELIGROS!A$2:G$445,4,0)</f>
        <v>Inspecciones planeadas e inspecciones no planeadas, procedimientos de programas de seguridad y salud en el trabajo</v>
      </c>
      <c r="M70" s="57" t="str">
        <f>VLOOKUP(H70,PELIGROS!A$2:G$445,5,0)</f>
        <v>EPP TAPABOCAS, CARETAS CON FILTROS, GUANTES</v>
      </c>
      <c r="N70" s="59">
        <v>2</v>
      </c>
      <c r="O70" s="77">
        <v>1</v>
      </c>
      <c r="P70" s="77">
        <v>25</v>
      </c>
      <c r="Q70" s="77">
        <f t="shared" si="2"/>
        <v>2</v>
      </c>
      <c r="R70" s="77">
        <f t="shared" si="3"/>
        <v>50</v>
      </c>
      <c r="S70" s="76" t="str">
        <f t="shared" si="4"/>
        <v>B-2</v>
      </c>
      <c r="T70" s="78" t="str">
        <f t="shared" si="0"/>
        <v>III</v>
      </c>
      <c r="U70" s="78" t="str">
        <f t="shared" si="1"/>
        <v>Mejorable</v>
      </c>
      <c r="V70" s="129"/>
      <c r="W70" s="57" t="str">
        <f>VLOOKUP(H70,PELIGROS!A$2:G$445,6,0)</f>
        <v>LESIONES IRREVERSIBLES VÍAS RESPIRATORIAS</v>
      </c>
      <c r="X70" s="59"/>
      <c r="Y70" s="59"/>
      <c r="Z70" s="59"/>
      <c r="AA70" s="59"/>
      <c r="AB70" s="57" t="str">
        <f>VLOOKUP(H70,PELIGROS!A$2:G$445,7,0)</f>
        <v>USO Y MANEJO ADECUADO DE E.P.P.; MANEJO DE PRODUCTOS QUÍMICOS LÍQUIDOS</v>
      </c>
      <c r="AC70" s="59" t="s">
        <v>1263</v>
      </c>
      <c r="AD70" s="129"/>
    </row>
    <row r="71" spans="1:30" ht="51.75" thickBot="1">
      <c r="A71" s="138"/>
      <c r="B71" s="138"/>
      <c r="C71" s="130"/>
      <c r="D71" s="133"/>
      <c r="E71" s="136"/>
      <c r="F71" s="136"/>
      <c r="G71" s="62" t="str">
        <f>VLOOKUP(H71,PELIGROS!A$1:G$445,2,0)</f>
        <v>SISMOS, INCENDIOS, INUNDACIONES, TERREMOTOS, VENDAVALES, DERRUMBE</v>
      </c>
      <c r="H71" s="79" t="s">
        <v>62</v>
      </c>
      <c r="I71" s="79" t="s">
        <v>1289</v>
      </c>
      <c r="J71" s="62" t="str">
        <f>VLOOKUP(H71,PELIGROS!A$2:G$445,3,0)</f>
        <v>SISMOS, INCENDIOS, INUNDACIONES, TERREMOTOS, VENDAVALES</v>
      </c>
      <c r="K71" s="64" t="s">
        <v>1223</v>
      </c>
      <c r="L71" s="62" t="str">
        <f>VLOOKUP(H71,PELIGROS!A$2:G$445,4,0)</f>
        <v>Inspecciones planeadas e inspecciones no planeadas, procedimientos de programas de seguridad y salud en el trabajo</v>
      </c>
      <c r="M71" s="62" t="str">
        <f>VLOOKUP(H71,PELIGROS!A$2:G$445,5,0)</f>
        <v>BRIGADAS DE EMERGENCIAS</v>
      </c>
      <c r="N71" s="64">
        <v>2</v>
      </c>
      <c r="O71" s="80">
        <v>1</v>
      </c>
      <c r="P71" s="80">
        <v>100</v>
      </c>
      <c r="Q71" s="80">
        <f t="shared" si="2"/>
        <v>2</v>
      </c>
      <c r="R71" s="80">
        <f t="shared" si="3"/>
        <v>200</v>
      </c>
      <c r="S71" s="79" t="str">
        <f t="shared" si="4"/>
        <v>B-2</v>
      </c>
      <c r="T71" s="81" t="str">
        <f t="shared" si="0"/>
        <v>II</v>
      </c>
      <c r="U71" s="81" t="str">
        <f t="shared" si="1"/>
        <v>No Aceptable o Aceptable Con Control Especifico</v>
      </c>
      <c r="V71" s="130"/>
      <c r="W71" s="62" t="str">
        <f>VLOOKUP(H71,PELIGROS!A$2:G$445,6,0)</f>
        <v>MUERTE</v>
      </c>
      <c r="X71" s="64"/>
      <c r="Y71" s="64"/>
      <c r="Z71" s="64"/>
      <c r="AA71" s="64"/>
      <c r="AB71" s="62" t="str">
        <f>VLOOKUP(H71,PELIGROS!A$2:G$445,7,0)</f>
        <v>ENTRENAMIENTO DE LA BRIGADA; DIVULGACIÓN DE PLAN DE EMERGENCIA</v>
      </c>
      <c r="AC71" s="64" t="s">
        <v>1215</v>
      </c>
      <c r="AD71" s="130"/>
    </row>
    <row r="72" spans="1:30" ht="38.25">
      <c r="A72" s="138"/>
      <c r="B72" s="138"/>
      <c r="C72" s="119" t="s">
        <v>1268</v>
      </c>
      <c r="D72" s="122" t="s">
        <v>1269</v>
      </c>
      <c r="E72" s="125" t="s">
        <v>1030</v>
      </c>
      <c r="F72" s="125" t="s">
        <v>1201</v>
      </c>
      <c r="G72" s="49" t="str">
        <f>VLOOKUP(H72,PELIGROS!A$1:G$445,2,0)</f>
        <v>Fluidos y Excrementos</v>
      </c>
      <c r="H72" s="25" t="s">
        <v>98</v>
      </c>
      <c r="I72" s="25" t="s">
        <v>1283</v>
      </c>
      <c r="J72" s="49" t="str">
        <f>VLOOKUP(H72,PELIGROS!A$2:G$445,3,0)</f>
        <v>Enfermedades Infectocontagiosas</v>
      </c>
      <c r="K72" s="50" t="s">
        <v>1202</v>
      </c>
      <c r="L72" s="49" t="str">
        <f>VLOOKUP(H72,PELIGROS!A$2:G$445,4,0)</f>
        <v>N/A</v>
      </c>
      <c r="M72" s="49" t="str">
        <f>VLOOKUP(H72,PELIGROS!A$2:G$445,5,0)</f>
        <v>N/A</v>
      </c>
      <c r="N72" s="50">
        <v>2</v>
      </c>
      <c r="O72" s="51">
        <v>2</v>
      </c>
      <c r="P72" s="51">
        <v>25</v>
      </c>
      <c r="Q72" s="51">
        <f t="shared" si="2"/>
        <v>4</v>
      </c>
      <c r="R72" s="51">
        <f t="shared" si="3"/>
        <v>100</v>
      </c>
      <c r="S72" s="25" t="str">
        <f t="shared" si="4"/>
        <v>B-4</v>
      </c>
      <c r="T72" s="67" t="str">
        <f t="shared" si="0"/>
        <v>III</v>
      </c>
      <c r="U72" s="67" t="str">
        <f t="shared" si="1"/>
        <v>Mejorable</v>
      </c>
      <c r="V72" s="99">
        <v>10</v>
      </c>
      <c r="W72" s="49" t="str">
        <f>VLOOKUP(H72,PELIGROS!A$2:G$445,6,0)</f>
        <v>Posibles enfermedades</v>
      </c>
      <c r="X72" s="50"/>
      <c r="Y72" s="50"/>
      <c r="Z72" s="50"/>
      <c r="AA72" s="49"/>
      <c r="AB72" s="49" t="str">
        <f>VLOOKUP(H72,PELIGROS!A$2:G$445,7,0)</f>
        <v xml:space="preserve">Riesgo Biológico, Autocuidado y/o Uso y manejo adecuado de E.P.P.
</v>
      </c>
      <c r="AC72" s="99" t="s">
        <v>1260</v>
      </c>
      <c r="AD72" s="119" t="s">
        <v>1204</v>
      </c>
    </row>
    <row r="73" spans="1:30" ht="38.25">
      <c r="A73" s="138"/>
      <c r="B73" s="138"/>
      <c r="C73" s="120"/>
      <c r="D73" s="123"/>
      <c r="E73" s="126"/>
      <c r="F73" s="126"/>
      <c r="G73" s="14" t="str">
        <f>VLOOKUP(H73,PELIGROS!A$1:G$445,2,0)</f>
        <v>Parásitos</v>
      </c>
      <c r="H73" s="26" t="s">
        <v>105</v>
      </c>
      <c r="I73" s="26" t="s">
        <v>1283</v>
      </c>
      <c r="J73" s="14" t="str">
        <f>VLOOKUP(H73,PELIGROS!A$2:G$445,3,0)</f>
        <v>Lesiones, infecciones parasitarias</v>
      </c>
      <c r="K73" s="15" t="s">
        <v>1202</v>
      </c>
      <c r="L73" s="14" t="str">
        <f>VLOOKUP(H73,PELIGROS!A$2:G$445,4,0)</f>
        <v>N/A</v>
      </c>
      <c r="M73" s="14" t="str">
        <f>VLOOKUP(H73,PELIGROS!A$2:G$445,5,0)</f>
        <v>N/A</v>
      </c>
      <c r="N73" s="15">
        <v>2</v>
      </c>
      <c r="O73" s="16">
        <v>2</v>
      </c>
      <c r="P73" s="16">
        <v>25</v>
      </c>
      <c r="Q73" s="16">
        <f t="shared" si="2"/>
        <v>4</v>
      </c>
      <c r="R73" s="16">
        <f t="shared" si="3"/>
        <v>100</v>
      </c>
      <c r="S73" s="26" t="str">
        <f t="shared" si="4"/>
        <v>B-4</v>
      </c>
      <c r="T73" s="68" t="str">
        <f t="shared" si="0"/>
        <v>III</v>
      </c>
      <c r="U73" s="68" t="str">
        <f t="shared" si="1"/>
        <v>Mejorable</v>
      </c>
      <c r="V73" s="100"/>
      <c r="W73" s="14" t="str">
        <f>VLOOKUP(H73,PELIGROS!A$2:G$445,6,0)</f>
        <v>Enfermedades Parasitarias</v>
      </c>
      <c r="X73" s="15"/>
      <c r="Y73" s="15"/>
      <c r="Z73" s="15"/>
      <c r="AA73" s="14"/>
      <c r="AB73" s="14" t="str">
        <f>VLOOKUP(H73,PELIGROS!A$2:G$445,7,0)</f>
        <v xml:space="preserve">Riesgo Biológico, Autocuidado y/o Uso y manejo adecuado de E.P.P.
</v>
      </c>
      <c r="AC73" s="100"/>
      <c r="AD73" s="120"/>
    </row>
    <row r="74" spans="1:30" ht="51">
      <c r="A74" s="138"/>
      <c r="B74" s="138"/>
      <c r="C74" s="120"/>
      <c r="D74" s="123"/>
      <c r="E74" s="126"/>
      <c r="F74" s="126"/>
      <c r="G74" s="14" t="str">
        <f>VLOOKUP(H74,PELIGROS!A$1:G$445,2,0)</f>
        <v>Bacteria</v>
      </c>
      <c r="H74" s="26" t="s">
        <v>108</v>
      </c>
      <c r="I74" s="26" t="s">
        <v>1283</v>
      </c>
      <c r="J74" s="14" t="str">
        <f>VLOOKUP(H74,PELIGROS!A$2:G$445,3,0)</f>
        <v>Infecciones producidas por Bacterianas</v>
      </c>
      <c r="K74" s="15" t="s">
        <v>1202</v>
      </c>
      <c r="L74" s="14" t="str">
        <f>VLOOKUP(H74,PELIGROS!A$2:G$445,4,0)</f>
        <v>Inspecciones planeadas e inspecciones no planeadas, procedimientos de programas de seguridad y salud en el trabajo</v>
      </c>
      <c r="M74" s="14" t="str">
        <f>VLOOKUP(H74,PELIGROS!A$2:G$445,5,0)</f>
        <v>Programa de vacunación, bota pantalon, overol, guantes, tapabocas, mascarillas con filtos</v>
      </c>
      <c r="N74" s="15">
        <v>2</v>
      </c>
      <c r="O74" s="16">
        <v>2</v>
      </c>
      <c r="P74" s="16">
        <v>25</v>
      </c>
      <c r="Q74" s="16">
        <f t="shared" si="2"/>
        <v>4</v>
      </c>
      <c r="R74" s="16">
        <f t="shared" si="3"/>
        <v>100</v>
      </c>
      <c r="S74" s="26" t="str">
        <f t="shared" si="4"/>
        <v>B-4</v>
      </c>
      <c r="T74" s="68" t="str">
        <f t="shared" si="0"/>
        <v>III</v>
      </c>
      <c r="U74" s="68" t="str">
        <f t="shared" si="1"/>
        <v>Mejorable</v>
      </c>
      <c r="V74" s="100"/>
      <c r="W74" s="14" t="str">
        <f>VLOOKUP(H74,PELIGROS!A$2:G$445,6,0)</f>
        <v xml:space="preserve">Enfermedades Infectocontagiosas
</v>
      </c>
      <c r="X74" s="15"/>
      <c r="Y74" s="15"/>
      <c r="Z74" s="15"/>
      <c r="AA74" s="14"/>
      <c r="AB74" s="14" t="str">
        <f>VLOOKUP(H74,PELIGROS!A$2:G$445,7,0)</f>
        <v xml:space="preserve">Riesgo Biológico, Autocuidado y/o Uso y manejo adecuado de E.P.P.
</v>
      </c>
      <c r="AC74" s="100"/>
      <c r="AD74" s="120"/>
    </row>
    <row r="75" spans="1:30" ht="51">
      <c r="A75" s="138"/>
      <c r="B75" s="138"/>
      <c r="C75" s="120"/>
      <c r="D75" s="123"/>
      <c r="E75" s="126"/>
      <c r="F75" s="126"/>
      <c r="G75" s="14" t="str">
        <f>VLOOKUP(H75,PELIGROS!A$1:G$445,2,0)</f>
        <v>Hongos</v>
      </c>
      <c r="H75" s="26" t="s">
        <v>117</v>
      </c>
      <c r="I75" s="26" t="s">
        <v>1283</v>
      </c>
      <c r="J75" s="14" t="str">
        <f>VLOOKUP(H75,PELIGROS!A$2:G$445,3,0)</f>
        <v>Micosis</v>
      </c>
      <c r="K75" s="15" t="s">
        <v>1202</v>
      </c>
      <c r="L75" s="14" t="str">
        <f>VLOOKUP(H75,PELIGROS!A$2:G$445,4,0)</f>
        <v>Inspecciones planeadas e inspecciones no planeadas, procedimientos de programas de seguridad y salud en el trabajo</v>
      </c>
      <c r="M75" s="14" t="str">
        <f>VLOOKUP(H75,PELIGROS!A$2:G$445,5,0)</f>
        <v>Programa de vacunación, éxamenes periódicos</v>
      </c>
      <c r="N75" s="15">
        <v>2</v>
      </c>
      <c r="O75" s="16">
        <v>2</v>
      </c>
      <c r="P75" s="16">
        <v>25</v>
      </c>
      <c r="Q75" s="16">
        <f t="shared" si="2"/>
        <v>4</v>
      </c>
      <c r="R75" s="16">
        <f t="shared" si="3"/>
        <v>100</v>
      </c>
      <c r="S75" s="26" t="str">
        <f t="shared" si="4"/>
        <v>B-4</v>
      </c>
      <c r="T75" s="68" t="str">
        <f t="shared" ref="T75:T110" si="5">IF(R75&lt;=20,"IV",IF(R75&lt;=120,"III",IF(R75&lt;=500,"II",IF(R75&lt;=4000,"I"))))</f>
        <v>III</v>
      </c>
      <c r="U75" s="68" t="str">
        <f t="shared" ref="U75:U94" si="6">IF(T75=0,"",IF(T75="IV","Aceptable",IF(T75="III","Mejorable",IF(T75="II","No Aceptable o Aceptable Con Control Especifico",IF(T75="I","No Aceptable","")))))</f>
        <v>Mejorable</v>
      </c>
      <c r="V75" s="100"/>
      <c r="W75" s="14" t="str">
        <f>VLOOKUP(H75,PELIGROS!A$2:G$445,6,0)</f>
        <v>Micosis</v>
      </c>
      <c r="X75" s="15"/>
      <c r="Y75" s="15"/>
      <c r="Z75" s="15"/>
      <c r="AA75" s="14"/>
      <c r="AB75" s="14" t="str">
        <f>VLOOKUP(H75,PELIGROS!A$2:G$445,7,0)</f>
        <v xml:space="preserve">Riesgo Biológico, Autocuidado y/o Uso y manejo adecuado de E.P.P.
</v>
      </c>
      <c r="AC75" s="100"/>
      <c r="AD75" s="120"/>
    </row>
    <row r="76" spans="1:30" ht="51">
      <c r="A76" s="138"/>
      <c r="B76" s="138"/>
      <c r="C76" s="120"/>
      <c r="D76" s="123"/>
      <c r="E76" s="126"/>
      <c r="F76" s="126"/>
      <c r="G76" s="14" t="str">
        <f>VLOOKUP(H76,PELIGROS!A$1:G$445,2,0)</f>
        <v>ENERGÍA TÉRMICA, CAMBIO DE TEMPERATURA DURANTE LOS RECORRIDOS</v>
      </c>
      <c r="H76" s="26" t="s">
        <v>174</v>
      </c>
      <c r="I76" s="26" t="s">
        <v>1284</v>
      </c>
      <c r="J76" s="14" t="str">
        <f>VLOOKUP(H76,PELIGROS!A$2:G$445,3,0)</f>
        <v xml:space="preserve"> HIPOTERMIA</v>
      </c>
      <c r="K76" s="15" t="s">
        <v>1202</v>
      </c>
      <c r="L76" s="14" t="str">
        <f>VLOOKUP(H76,PELIGROS!A$2:G$445,4,0)</f>
        <v>Inspecciones planeadas e inspecciones no planeadas, procedimientos de programas de seguridad y salud en el trabajo</v>
      </c>
      <c r="M76" s="14" t="str">
        <f>VLOOKUP(H76,PELIGROS!A$2:G$445,5,0)</f>
        <v>EPP OVEROLES TERMICOS</v>
      </c>
      <c r="N76" s="15">
        <v>2</v>
      </c>
      <c r="O76" s="16">
        <v>3</v>
      </c>
      <c r="P76" s="16">
        <v>10</v>
      </c>
      <c r="Q76" s="16">
        <f t="shared" ref="Q76:Q94" si="7">N76*O76</f>
        <v>6</v>
      </c>
      <c r="R76" s="16">
        <f t="shared" ref="R76:R94" si="8">P76*Q76</f>
        <v>60</v>
      </c>
      <c r="S76" s="26" t="str">
        <f t="shared" ref="S76:S94" si="9">IF(Q76=40,"MA-40",IF(Q76=30,"MA-30",IF(Q76=20,"A-20",IF(Q76=10,"A-10",IF(Q76=24,"MA-24",IF(Q76=18,"A-18",IF(Q76=12,"A-12",IF(Q76=6,"M-6",IF(Q76=8,"M-8",IF(Q76=6,"M-6",IF(Q76=4,"B-4",IF(Q76=2,"B-2",))))))))))))</f>
        <v>M-6</v>
      </c>
      <c r="T76" s="68" t="str">
        <f t="shared" si="5"/>
        <v>III</v>
      </c>
      <c r="U76" s="68" t="str">
        <f t="shared" si="6"/>
        <v>Mejorable</v>
      </c>
      <c r="V76" s="100"/>
      <c r="W76" s="14" t="str">
        <f>VLOOKUP(H76,PELIGROS!A$2:G$445,6,0)</f>
        <v xml:space="preserve"> HIPOTERMIA</v>
      </c>
      <c r="X76" s="15"/>
      <c r="Y76" s="15"/>
      <c r="Z76" s="15"/>
      <c r="AA76" s="14"/>
      <c r="AB76" s="14" t="str">
        <f>VLOOKUP(H76,PELIGROS!A$2:G$445,7,0)</f>
        <v>N/A</v>
      </c>
      <c r="AC76" s="15" t="s">
        <v>1206</v>
      </c>
      <c r="AD76" s="120"/>
    </row>
    <row r="77" spans="1:30" ht="51">
      <c r="A77" s="138"/>
      <c r="B77" s="138"/>
      <c r="C77" s="120"/>
      <c r="D77" s="123"/>
      <c r="E77" s="126"/>
      <c r="F77" s="126"/>
      <c r="G77" s="14" t="str">
        <f>VLOOKUP(H77,PELIGROS!A$1:G$445,2,0)</f>
        <v>AUSENCIA O EXCESO DE LUZ EN UN AMBIENTE</v>
      </c>
      <c r="H77" s="26" t="s">
        <v>155</v>
      </c>
      <c r="I77" s="26" t="s">
        <v>1284</v>
      </c>
      <c r="J77" s="14" t="str">
        <f>VLOOKUP(H77,PELIGROS!A$2:G$445,3,0)</f>
        <v>DISMINUCIÓN AGUDEZA VISUAL, CANSANCIO VISUAL</v>
      </c>
      <c r="K77" s="15" t="s">
        <v>1202</v>
      </c>
      <c r="L77" s="14" t="str">
        <f>VLOOKUP(H77,PELIGROS!A$2:G$445,4,0)</f>
        <v>Inspecciones planeadas e inspecciones no planeadas, procedimientos de programas de seguridad y salud en el trabajo</v>
      </c>
      <c r="M77" s="14" t="str">
        <f>VLOOKUP(H77,PELIGROS!A$2:G$445,5,0)</f>
        <v>N/A</v>
      </c>
      <c r="N77" s="15">
        <v>2</v>
      </c>
      <c r="O77" s="16">
        <v>2</v>
      </c>
      <c r="P77" s="16">
        <v>10</v>
      </c>
      <c r="Q77" s="16">
        <f t="shared" si="7"/>
        <v>4</v>
      </c>
      <c r="R77" s="16">
        <f t="shared" si="8"/>
        <v>40</v>
      </c>
      <c r="S77" s="26" t="str">
        <f t="shared" si="9"/>
        <v>B-4</v>
      </c>
      <c r="T77" s="68" t="str">
        <f t="shared" si="5"/>
        <v>III</v>
      </c>
      <c r="U77" s="68" t="str">
        <f t="shared" si="6"/>
        <v>Mejorable</v>
      </c>
      <c r="V77" s="100"/>
      <c r="W77" s="14" t="str">
        <f>VLOOKUP(H77,PELIGROS!A$2:G$445,6,0)</f>
        <v>DISMINUCIÓN AGUDEZA VISUAL</v>
      </c>
      <c r="X77" s="15"/>
      <c r="Y77" s="15"/>
      <c r="Z77" s="15"/>
      <c r="AA77" s="14"/>
      <c r="AB77" s="14" t="str">
        <f>VLOOKUP(H77,PELIGROS!A$2:G$445,7,0)</f>
        <v>N/A</v>
      </c>
      <c r="AC77" s="15" t="s">
        <v>32</v>
      </c>
      <c r="AD77" s="120"/>
    </row>
    <row r="78" spans="1:30" ht="63.75">
      <c r="A78" s="138"/>
      <c r="B78" s="138"/>
      <c r="C78" s="120"/>
      <c r="D78" s="123"/>
      <c r="E78" s="126"/>
      <c r="F78" s="126"/>
      <c r="G78" s="14" t="str">
        <f>VLOOKUP(H78,PELIGROS!A$1:G$445,2,0)</f>
        <v>NATURALEZA DE LA TAREA</v>
      </c>
      <c r="H78" s="26" t="s">
        <v>76</v>
      </c>
      <c r="I78" s="26" t="s">
        <v>1286</v>
      </c>
      <c r="J78" s="14" t="str">
        <f>VLOOKUP(H78,PELIGROS!A$2:G$445,3,0)</f>
        <v>ESTRÉS,  TRANSTORNOS DEL SUEÑO</v>
      </c>
      <c r="K78" s="15" t="s">
        <v>1202</v>
      </c>
      <c r="L78" s="14" t="str">
        <f>VLOOKUP(H78,PELIGROS!A$2:G$445,4,0)</f>
        <v>N/A</v>
      </c>
      <c r="M78" s="14" t="str">
        <f>VLOOKUP(H78,PELIGROS!A$2:G$445,5,0)</f>
        <v>PVE PSICOSOCIAL</v>
      </c>
      <c r="N78" s="15">
        <v>2</v>
      </c>
      <c r="O78" s="16">
        <v>2</v>
      </c>
      <c r="P78" s="16">
        <v>10</v>
      </c>
      <c r="Q78" s="16">
        <f t="shared" si="7"/>
        <v>4</v>
      </c>
      <c r="R78" s="16">
        <f t="shared" si="8"/>
        <v>40</v>
      </c>
      <c r="S78" s="26" t="str">
        <f t="shared" si="9"/>
        <v>B-4</v>
      </c>
      <c r="T78" s="68" t="str">
        <f t="shared" si="5"/>
        <v>III</v>
      </c>
      <c r="U78" s="68" t="str">
        <f t="shared" si="6"/>
        <v>Mejorable</v>
      </c>
      <c r="V78" s="100"/>
      <c r="W78" s="14" t="str">
        <f>VLOOKUP(H78,PELIGROS!A$2:G$445,6,0)</f>
        <v>ESTRÉS</v>
      </c>
      <c r="X78" s="15"/>
      <c r="Y78" s="15"/>
      <c r="Z78" s="15"/>
      <c r="AA78" s="14"/>
      <c r="AB78" s="14" t="str">
        <f>VLOOKUP(H78,PELIGROS!A$2:G$445,7,0)</f>
        <v>N/A</v>
      </c>
      <c r="AC78" s="15" t="s">
        <v>1208</v>
      </c>
      <c r="AD78" s="120"/>
    </row>
    <row r="79" spans="1:30" ht="51">
      <c r="A79" s="138"/>
      <c r="B79" s="138"/>
      <c r="C79" s="120"/>
      <c r="D79" s="123"/>
      <c r="E79" s="126"/>
      <c r="F79" s="126"/>
      <c r="G79" s="14" t="str">
        <f>VLOOKUP(H79,PELIGROS!A$1:G$445,2,0)</f>
        <v>INFRAROJA, ULTRAVIOLETA, VISIBLE, RADIOFRECUENCIA, MICROONDAS, LASER</v>
      </c>
      <c r="H79" s="26" t="s">
        <v>67</v>
      </c>
      <c r="I79" s="26" t="s">
        <v>1284</v>
      </c>
      <c r="J79" s="14" t="str">
        <f>VLOOKUP(H79,PELIGROS!A$2:G$445,3,0)</f>
        <v>CÁNCER, LESIONES DÉRMICAS Y OCULARES</v>
      </c>
      <c r="K79" s="15" t="s">
        <v>1202</v>
      </c>
      <c r="L79" s="14" t="str">
        <f>VLOOKUP(H79,PELIGROS!A$2:G$445,4,0)</f>
        <v>Inspecciones planeadas e inspecciones no planeadas, procedimientos de programas de seguridad y salud en el trabajo</v>
      </c>
      <c r="M79" s="14" t="str">
        <f>VLOOKUP(H79,PELIGROS!A$2:G$445,5,0)</f>
        <v>PROGRAMA BLOQUEADOR SOLAR</v>
      </c>
      <c r="N79" s="15">
        <v>2</v>
      </c>
      <c r="O79" s="16">
        <v>3</v>
      </c>
      <c r="P79" s="16">
        <v>10</v>
      </c>
      <c r="Q79" s="16">
        <f t="shared" si="7"/>
        <v>6</v>
      </c>
      <c r="R79" s="16">
        <f t="shared" si="8"/>
        <v>60</v>
      </c>
      <c r="S79" s="26" t="str">
        <f t="shared" si="9"/>
        <v>M-6</v>
      </c>
      <c r="T79" s="68" t="str">
        <f t="shared" si="5"/>
        <v>III</v>
      </c>
      <c r="U79" s="68" t="str">
        <f t="shared" si="6"/>
        <v>Mejorable</v>
      </c>
      <c r="V79" s="100"/>
      <c r="W79" s="14" t="str">
        <f>VLOOKUP(H79,PELIGROS!A$2:G$445,6,0)</f>
        <v>CÁNCER</v>
      </c>
      <c r="X79" s="15"/>
      <c r="Y79" s="15"/>
      <c r="Z79" s="15"/>
      <c r="AA79" s="14"/>
      <c r="AB79" s="14" t="str">
        <f>VLOOKUP(H79,PELIGROS!A$2:G$445,7,0)</f>
        <v>N/A</v>
      </c>
      <c r="AC79" s="15" t="s">
        <v>1205</v>
      </c>
      <c r="AD79" s="120"/>
    </row>
    <row r="80" spans="1:30" ht="63.75">
      <c r="A80" s="138"/>
      <c r="B80" s="138"/>
      <c r="C80" s="120"/>
      <c r="D80" s="123"/>
      <c r="E80" s="126"/>
      <c r="F80" s="126"/>
      <c r="G80" s="14" t="str">
        <f>VLOOKUP(H80,PELIGROS!A$1:G$445,2,0)</f>
        <v>DESARROLLO DE LAS MISMAS FUNCIONES DURANTE UN LARGO PERÍODO DE TIEMPO</v>
      </c>
      <c r="H80" s="26" t="s">
        <v>455</v>
      </c>
      <c r="I80" s="26" t="s">
        <v>1286</v>
      </c>
      <c r="J80" s="14" t="str">
        <f>VLOOKUP(H80,PELIGROS!A$2:G$445,3,0)</f>
        <v>DEPRESIÓN, ESTRÉS</v>
      </c>
      <c r="K80" s="15" t="s">
        <v>1202</v>
      </c>
      <c r="L80" s="14" t="str">
        <f>VLOOKUP(H80,PELIGROS!A$2:G$445,4,0)</f>
        <v>N/A</v>
      </c>
      <c r="M80" s="14" t="str">
        <f>VLOOKUP(H80,PELIGROS!A$2:G$445,5,0)</f>
        <v>PVE PSICOSOCIAL</v>
      </c>
      <c r="N80" s="15">
        <v>2</v>
      </c>
      <c r="O80" s="16">
        <v>2</v>
      </c>
      <c r="P80" s="16">
        <v>10</v>
      </c>
      <c r="Q80" s="16">
        <f t="shared" si="7"/>
        <v>4</v>
      </c>
      <c r="R80" s="16">
        <f t="shared" si="8"/>
        <v>40</v>
      </c>
      <c r="S80" s="26" t="str">
        <f t="shared" si="9"/>
        <v>B-4</v>
      </c>
      <c r="T80" s="68" t="str">
        <f t="shared" si="5"/>
        <v>III</v>
      </c>
      <c r="U80" s="68" t="str">
        <f t="shared" si="6"/>
        <v>Mejorable</v>
      </c>
      <c r="V80" s="100"/>
      <c r="W80" s="14" t="str">
        <f>VLOOKUP(H80,PELIGROS!A$2:G$445,6,0)</f>
        <v>ESTRÉS</v>
      </c>
      <c r="X80" s="15"/>
      <c r="Y80" s="15"/>
      <c r="Z80" s="15"/>
      <c r="AA80" s="14"/>
      <c r="AB80" s="14" t="str">
        <f>VLOOKUP(H80,PELIGROS!A$2:G$445,7,0)</f>
        <v>N/A</v>
      </c>
      <c r="AC80" s="15" t="s">
        <v>1208</v>
      </c>
      <c r="AD80" s="120"/>
    </row>
    <row r="81" spans="1:30" ht="76.5">
      <c r="A81" s="138"/>
      <c r="B81" s="138"/>
      <c r="C81" s="120"/>
      <c r="D81" s="123"/>
      <c r="E81" s="126"/>
      <c r="F81" s="126"/>
      <c r="G81" s="14" t="str">
        <f>VLOOKUP(H81,PELIGROS!A$1:G$445,2,0)</f>
        <v xml:space="preserve">MALA DISTRIBUCIÓN DE PRODUCTOS </v>
      </c>
      <c r="H81" s="26" t="s">
        <v>244</v>
      </c>
      <c r="I81" s="26" t="s">
        <v>1285</v>
      </c>
      <c r="J81" s="14" t="str">
        <f>VLOOKUP(H81,PELIGROS!A$2:G$445,3,0)</f>
        <v xml:space="preserve">INCENDIO, EXPLOSIÓN, QUEMADURAS, LESIONES DÉRMICAS, LESIONES EN VÍAS RESPIRATORIAS,INTOXICACIÓN,  NÁUSEAS, VÓMITOS, IRRITACIÓN CONJUNTIVA </v>
      </c>
      <c r="K81" s="15" t="s">
        <v>1270</v>
      </c>
      <c r="L81" s="14" t="str">
        <f>VLOOKUP(H81,PELIGROS!A$2:G$445,4,0)</f>
        <v>Inspecciones planeadas e inspecciones no planeadas, procedimientos de programas de seguridad y salud en el trabajo</v>
      </c>
      <c r="M81" s="14" t="str">
        <f>VLOOKUP(H81,PELIGROS!A$2:G$445,5,0)</f>
        <v xml:space="preserve">NO OBSERVADO </v>
      </c>
      <c r="N81" s="15">
        <v>2</v>
      </c>
      <c r="O81" s="16">
        <v>3</v>
      </c>
      <c r="P81" s="16">
        <v>25</v>
      </c>
      <c r="Q81" s="16">
        <f t="shared" si="7"/>
        <v>6</v>
      </c>
      <c r="R81" s="16">
        <f t="shared" si="8"/>
        <v>150</v>
      </c>
      <c r="S81" s="26" t="str">
        <f t="shared" si="9"/>
        <v>M-6</v>
      </c>
      <c r="T81" s="68" t="str">
        <f t="shared" si="5"/>
        <v>II</v>
      </c>
      <c r="U81" s="68" t="str">
        <f t="shared" si="6"/>
        <v>No Aceptable o Aceptable Con Control Especifico</v>
      </c>
      <c r="V81" s="100"/>
      <c r="W81" s="14" t="str">
        <f>VLOOKUP(H81,PELIGROS!A$2:G$445,6,0)</f>
        <v>EXPLOSIÓN</v>
      </c>
      <c r="X81" s="15"/>
      <c r="Y81" s="15"/>
      <c r="Z81" s="15"/>
      <c r="AA81" s="14"/>
      <c r="AB81" s="14" t="str">
        <f>VLOOKUP(H81,PELIGROS!A$2:G$445,7,0)</f>
        <v>USO Y MANEJO ADECUADO DE E.P.P.; PROTOCOLO DE MANEJO DE PRODUCTOS QUÍMICOS; MANEJO DE KIT DE DERRAMES POR PRODUCTOS QUÍMICOS</v>
      </c>
      <c r="AC81" s="15" t="s">
        <v>1261</v>
      </c>
      <c r="AD81" s="120"/>
    </row>
    <row r="82" spans="1:30" ht="40.5">
      <c r="A82" s="138"/>
      <c r="B82" s="138"/>
      <c r="C82" s="120"/>
      <c r="D82" s="123"/>
      <c r="E82" s="126"/>
      <c r="F82" s="126"/>
      <c r="G82" s="14" t="str">
        <f>VLOOKUP(H82,PELIGROS!A$1:G$445,2,0)</f>
        <v>Superficies de trabajo irregulares o deslizantes</v>
      </c>
      <c r="H82" s="26" t="s">
        <v>597</v>
      </c>
      <c r="I82" s="26" t="s">
        <v>1288</v>
      </c>
      <c r="J82" s="14" t="str">
        <f>VLOOKUP(H82,PELIGROS!A$2:G$445,3,0)</f>
        <v>Caidas del mismo nivel, fracturas, golpe con objetos, caídas de objetos, obstrucción de rutas de evacuación</v>
      </c>
      <c r="K82" s="15" t="s">
        <v>1202</v>
      </c>
      <c r="L82" s="14" t="str">
        <f>VLOOKUP(H82,PELIGROS!A$2:G$445,4,0)</f>
        <v>N/A</v>
      </c>
      <c r="M82" s="14" t="str">
        <f>VLOOKUP(H82,PELIGROS!A$2:G$445,5,0)</f>
        <v>N/A</v>
      </c>
      <c r="N82" s="15">
        <v>2</v>
      </c>
      <c r="O82" s="16">
        <v>3</v>
      </c>
      <c r="P82" s="16">
        <v>25</v>
      </c>
      <c r="Q82" s="16">
        <f t="shared" si="7"/>
        <v>6</v>
      </c>
      <c r="R82" s="16">
        <f t="shared" si="8"/>
        <v>150</v>
      </c>
      <c r="S82" s="26" t="str">
        <f t="shared" si="9"/>
        <v>M-6</v>
      </c>
      <c r="T82" s="68" t="str">
        <f t="shared" si="5"/>
        <v>II</v>
      </c>
      <c r="U82" s="68" t="str">
        <f t="shared" si="6"/>
        <v>No Aceptable o Aceptable Con Control Especifico</v>
      </c>
      <c r="V82" s="100"/>
      <c r="W82" s="14" t="str">
        <f>VLOOKUP(H82,PELIGROS!A$2:G$445,6,0)</f>
        <v>Caídas de distinto nivel</v>
      </c>
      <c r="X82" s="15"/>
      <c r="Y82" s="15"/>
      <c r="Z82" s="15"/>
      <c r="AA82" s="14"/>
      <c r="AB82" s="14" t="str">
        <f>VLOOKUP(H82,PELIGROS!A$2:G$445,7,0)</f>
        <v>Pautas Básicas en orden y aseo en el lugar de trabajo, actos y condiciones inseguras</v>
      </c>
      <c r="AC82" s="15" t="s">
        <v>32</v>
      </c>
      <c r="AD82" s="120"/>
    </row>
    <row r="83" spans="1:30" ht="97.5" customHeight="1">
      <c r="A83" s="138"/>
      <c r="B83" s="138"/>
      <c r="C83" s="120"/>
      <c r="D83" s="123"/>
      <c r="E83" s="126"/>
      <c r="F83" s="126"/>
      <c r="G83" s="14" t="str">
        <f>VLOOKUP(H83,PELIGROS!A$1:G$445,2,0)</f>
        <v>inmersión ( lluvias, crecientes de rios y quebradas, caidas desde tarabitas, puentes y medios de trasnporte)</v>
      </c>
      <c r="H83" s="26" t="s">
        <v>1271</v>
      </c>
      <c r="I83" s="26" t="s">
        <v>1288</v>
      </c>
      <c r="J83" s="14" t="str">
        <f>VLOOKUP(H83,PELIGROS!A$2:G$445,3,0)</f>
        <v>contusiones, laseraciones, afectaciones del sistema respiratorio</v>
      </c>
      <c r="K83" s="15" t="s">
        <v>1202</v>
      </c>
      <c r="L83" s="14" t="str">
        <f>VLOOKUP(H83,PELIGROS!A$2:G$445,4,0)</f>
        <v>Inspecciones planeadas e inspecciones no planeadas, procedimientos de programas de seguridad y salud en el trabajo</v>
      </c>
      <c r="M83" s="14" t="str">
        <f>VLOOKUP(H83,PELIGROS!A$2:G$445,5,0)</f>
        <v>E.P.P.</v>
      </c>
      <c r="N83" s="15">
        <v>2</v>
      </c>
      <c r="O83" s="16">
        <v>1</v>
      </c>
      <c r="P83" s="16">
        <v>25</v>
      </c>
      <c r="Q83" s="16">
        <f t="shared" si="7"/>
        <v>2</v>
      </c>
      <c r="R83" s="16">
        <f t="shared" si="8"/>
        <v>50</v>
      </c>
      <c r="S83" s="26" t="str">
        <f t="shared" si="9"/>
        <v>B-2</v>
      </c>
      <c r="T83" s="68" t="str">
        <f t="shared" si="5"/>
        <v>III</v>
      </c>
      <c r="U83" s="68" t="str">
        <f t="shared" si="6"/>
        <v>Mejorable</v>
      </c>
      <c r="V83" s="100"/>
      <c r="W83" s="14" t="str">
        <f>VLOOKUP(H83,PELIGROS!A$2:G$445,6,0)</f>
        <v>muerte</v>
      </c>
      <c r="X83" s="15"/>
      <c r="Y83" s="15"/>
      <c r="Z83" s="15"/>
      <c r="AA83" s="14"/>
      <c r="AB83" s="14" t="str">
        <f>VLOOKUP(H83,PELIGROS!A$2:G$445,7,0)</f>
        <v>capacitación en salvamento acuatico y primer respondiente</v>
      </c>
      <c r="AC83" s="15" t="s">
        <v>1272</v>
      </c>
      <c r="AD83" s="120"/>
    </row>
    <row r="84" spans="1:30" ht="89.25">
      <c r="A84" s="138"/>
      <c r="B84" s="138"/>
      <c r="C84" s="120"/>
      <c r="D84" s="123"/>
      <c r="E84" s="126"/>
      <c r="F84" s="126"/>
      <c r="G84" s="14" t="str">
        <f>VLOOKUP(H84,PELIGROS!A$1:G$445,2,0)</f>
        <v>MANTENIMIENTO DE PUENTE GRUAS, LIMPIEZA DE CANALES, MANTENIMIENTO DE INSTALACIONES LOCATIVAS, MANTENIMIENTO Y REPARACIÓN DE POZOS</v>
      </c>
      <c r="H84" s="26" t="s">
        <v>624</v>
      </c>
      <c r="I84" s="26" t="s">
        <v>1288</v>
      </c>
      <c r="J84" s="14" t="str">
        <f>VLOOKUP(H84,PELIGROS!A$2:G$445,3,0)</f>
        <v>LESIONES, FRACTURAS, MUERTE</v>
      </c>
      <c r="K84" s="15" t="s">
        <v>1202</v>
      </c>
      <c r="L84" s="14" t="str">
        <f>VLOOKUP(H84,PELIGROS!A$2:G$445,4,0)</f>
        <v>Inspecciones planeadas e inspecciones no planeadas, procedimientos de programas de seguridad y salud en el trabajo</v>
      </c>
      <c r="M84" s="14" t="str">
        <f>VLOOKUP(H84,PELIGROS!A$2:G$445,5,0)</f>
        <v>EPP</v>
      </c>
      <c r="N84" s="15">
        <v>2</v>
      </c>
      <c r="O84" s="16">
        <v>2</v>
      </c>
      <c r="P84" s="16">
        <v>100</v>
      </c>
      <c r="Q84" s="16">
        <f t="shared" si="7"/>
        <v>4</v>
      </c>
      <c r="R84" s="16">
        <f t="shared" si="8"/>
        <v>400</v>
      </c>
      <c r="S84" s="26" t="str">
        <f t="shared" si="9"/>
        <v>B-4</v>
      </c>
      <c r="T84" s="68" t="str">
        <f t="shared" si="5"/>
        <v>II</v>
      </c>
      <c r="U84" s="68" t="str">
        <f t="shared" si="6"/>
        <v>No Aceptable o Aceptable Con Control Especifico</v>
      </c>
      <c r="V84" s="100"/>
      <c r="W84" s="14" t="str">
        <f>VLOOKUP(H84,PELIGROS!A$2:G$445,6,0)</f>
        <v>MUERTE</v>
      </c>
      <c r="X84" s="15"/>
      <c r="Y84" s="15"/>
      <c r="Z84" s="15"/>
      <c r="AA84" s="14"/>
      <c r="AB84" s="14" t="str">
        <f>VLOOKUP(H84,PELIGROS!A$2:G$445,7,0)</f>
        <v>CERTIFICACIÓN Y/O ENTRENAMIENTO EN TRABAJO SEGURO EN ALTURAS; DILGENCIAMIENTO DE PERMISO DE TRABAJO; USO Y MANEJO ADECUADO DE E.P.P.; ARME Y DESARME DE ANDAMIOS</v>
      </c>
      <c r="AC84" s="15" t="s">
        <v>32</v>
      </c>
      <c r="AD84" s="120"/>
    </row>
    <row r="85" spans="1:30" ht="63.75">
      <c r="A85" s="138"/>
      <c r="B85" s="138"/>
      <c r="C85" s="120"/>
      <c r="D85" s="123"/>
      <c r="E85" s="126"/>
      <c r="F85" s="126"/>
      <c r="G85" s="14" t="str">
        <f>VLOOKUP(H85,PELIGROS!A$1:G$445,2,0)</f>
        <v>Ingreso a pozos, Red de acueducto o excavaciones</v>
      </c>
      <c r="H85" s="26" t="s">
        <v>571</v>
      </c>
      <c r="I85" s="26" t="s">
        <v>1288</v>
      </c>
      <c r="J85" s="14" t="str">
        <f>VLOOKUP(H85,PELIGROS!A$2:G$445,3,0)</f>
        <v>Intoxicación, asfixicia, daños vías resiratorias, muerte</v>
      </c>
      <c r="K85" s="15" t="s">
        <v>1202</v>
      </c>
      <c r="L85" s="14" t="str">
        <f>VLOOKUP(H85,PELIGROS!A$2:G$445,4,0)</f>
        <v>Inspecciones planeadas e inspecciones no planeadas, procedimientos de programas de seguridad y salud en el trabajo</v>
      </c>
      <c r="M85" s="14" t="str">
        <f>VLOOKUP(H85,PELIGROS!A$2:G$445,5,0)</f>
        <v>E.P.P. Colectivos, Tripoide</v>
      </c>
      <c r="N85" s="15">
        <v>2</v>
      </c>
      <c r="O85" s="16">
        <v>1</v>
      </c>
      <c r="P85" s="16">
        <v>60</v>
      </c>
      <c r="Q85" s="16">
        <f t="shared" si="7"/>
        <v>2</v>
      </c>
      <c r="R85" s="16">
        <f t="shared" si="8"/>
        <v>120</v>
      </c>
      <c r="S85" s="26" t="str">
        <f t="shared" si="9"/>
        <v>B-2</v>
      </c>
      <c r="T85" s="68" t="str">
        <f t="shared" si="5"/>
        <v>III</v>
      </c>
      <c r="U85" s="68" t="str">
        <f t="shared" si="6"/>
        <v>Mejorable</v>
      </c>
      <c r="V85" s="100"/>
      <c r="W85" s="14" t="str">
        <f>VLOOKUP(H85,PELIGROS!A$2:G$445,6,0)</f>
        <v>Muerte</v>
      </c>
      <c r="X85" s="15"/>
      <c r="Y85" s="15"/>
      <c r="Z85" s="15"/>
      <c r="AA85" s="14"/>
      <c r="AB85" s="14" t="str">
        <f>VLOOKUP(H85,PELIGROS!A$2:G$445,7,0)</f>
        <v>Trabajo seguro en espacios confinados y manejo de medidores de gases, diligenciamiento de permisos de trabajos, uso y manejo adecuado de E.P.P.</v>
      </c>
      <c r="AC85" s="15"/>
      <c r="AD85" s="120"/>
    </row>
    <row r="86" spans="1:30" ht="67.5" customHeight="1">
      <c r="A86" s="138"/>
      <c r="B86" s="138"/>
      <c r="C86" s="120"/>
      <c r="D86" s="123"/>
      <c r="E86" s="126"/>
      <c r="F86" s="126"/>
      <c r="G86" s="14" t="str">
        <f>VLOOKUP(H86,PELIGROS!A$1:G$445,2,0)</f>
        <v>Atropellamiento, Envestir</v>
      </c>
      <c r="H86" s="26" t="s">
        <v>1187</v>
      </c>
      <c r="I86" s="26" t="s">
        <v>1288</v>
      </c>
      <c r="J86" s="14" t="str">
        <f>VLOOKUP(H86,PELIGROS!A$2:G$445,3,0)</f>
        <v>Lesiones, pérdidas materiales, muerte</v>
      </c>
      <c r="K86" s="15" t="s">
        <v>1202</v>
      </c>
      <c r="L86" s="14" t="str">
        <f>VLOOKUP(H86,PELIGROS!A$2:G$445,4,0)</f>
        <v>Inspecciones planeadas e inspecciones no planeadas, procedimientos de programas de seguridad y salud en el trabajo</v>
      </c>
      <c r="M86" s="14" t="str">
        <f>VLOOKUP(H86,PELIGROS!A$2:G$445,5,0)</f>
        <v>Programa de seguridad vial, señalización</v>
      </c>
      <c r="N86" s="15">
        <v>2</v>
      </c>
      <c r="O86" s="16">
        <v>1</v>
      </c>
      <c r="P86" s="16">
        <v>60</v>
      </c>
      <c r="Q86" s="16">
        <f t="shared" si="7"/>
        <v>2</v>
      </c>
      <c r="R86" s="16">
        <f t="shared" si="8"/>
        <v>120</v>
      </c>
      <c r="S86" s="26" t="str">
        <f t="shared" si="9"/>
        <v>B-2</v>
      </c>
      <c r="T86" s="68" t="str">
        <f t="shared" si="5"/>
        <v>III</v>
      </c>
      <c r="U86" s="68" t="str">
        <f t="shared" si="6"/>
        <v>Mejorable</v>
      </c>
      <c r="V86" s="100"/>
      <c r="W86" s="14" t="str">
        <f>VLOOKUP(H86,PELIGROS!A$2:G$445,6,0)</f>
        <v>Muerte</v>
      </c>
      <c r="X86" s="15"/>
      <c r="Y86" s="15"/>
      <c r="Z86" s="15"/>
      <c r="AA86" s="14"/>
      <c r="AB86" s="14" t="str">
        <f>VLOOKUP(H86,PELIGROS!A$2:G$445,7,0)</f>
        <v>Seguridad vial y manejo defensivo, aseguramiento de áreas de trabajo</v>
      </c>
      <c r="AC86" s="15" t="s">
        <v>1211</v>
      </c>
      <c r="AD86" s="120"/>
    </row>
    <row r="87" spans="1:30" ht="78.75" customHeight="1">
      <c r="A87" s="138"/>
      <c r="B87" s="138"/>
      <c r="C87" s="120"/>
      <c r="D87" s="123"/>
      <c r="E87" s="126"/>
      <c r="F87" s="126"/>
      <c r="G87" s="14" t="str">
        <f>VLOOKUP(H87,PELIGROS!A$1:G$445,2,0)</f>
        <v>Atraco, golpiza, atentados y secuestrados</v>
      </c>
      <c r="H87" s="26" t="s">
        <v>57</v>
      </c>
      <c r="I87" s="26" t="s">
        <v>1288</v>
      </c>
      <c r="J87" s="14" t="str">
        <f>VLOOKUP(H87,PELIGROS!A$2:G$445,3,0)</f>
        <v>Estrés, golpes, Secuestros</v>
      </c>
      <c r="K87" s="15" t="s">
        <v>1202</v>
      </c>
      <c r="L87" s="14" t="str">
        <f>VLOOKUP(H87,PELIGROS!A$2:G$445,4,0)</f>
        <v>Inspecciones planeadas e inspecciones no planeadas, procedimientos de programas de seguridad y salud en el trabajo</v>
      </c>
      <c r="M87" s="14" t="str">
        <f>VLOOKUP(H87,PELIGROS!A$2:G$445,5,0)</f>
        <v xml:space="preserve">Uniformes Corporativos, Caquetas corporativas, Carnetización
</v>
      </c>
      <c r="N87" s="15">
        <v>2</v>
      </c>
      <c r="O87" s="16">
        <v>2</v>
      </c>
      <c r="P87" s="16">
        <v>60</v>
      </c>
      <c r="Q87" s="16">
        <f t="shared" si="7"/>
        <v>4</v>
      </c>
      <c r="R87" s="16">
        <f t="shared" si="8"/>
        <v>240</v>
      </c>
      <c r="S87" s="26" t="str">
        <f t="shared" si="9"/>
        <v>B-4</v>
      </c>
      <c r="T87" s="68" t="str">
        <f t="shared" si="5"/>
        <v>II</v>
      </c>
      <c r="U87" s="68" t="str">
        <f t="shared" si="6"/>
        <v>No Aceptable o Aceptable Con Control Especifico</v>
      </c>
      <c r="V87" s="100"/>
      <c r="W87" s="14" t="str">
        <f>VLOOKUP(H87,PELIGROS!A$2:G$445,6,0)</f>
        <v>Secuestros</v>
      </c>
      <c r="X87" s="15"/>
      <c r="Y87" s="15"/>
      <c r="Z87" s="15"/>
      <c r="AA87" s="14"/>
      <c r="AB87" s="14" t="str">
        <f>VLOOKUP(H87,PELIGROS!A$2:G$445,7,0)</f>
        <v>N/A</v>
      </c>
      <c r="AC87" s="15" t="s">
        <v>1213</v>
      </c>
      <c r="AD87" s="120"/>
    </row>
    <row r="88" spans="1:30" ht="51">
      <c r="A88" s="138"/>
      <c r="B88" s="138"/>
      <c r="C88" s="120"/>
      <c r="D88" s="123"/>
      <c r="E88" s="126"/>
      <c r="F88" s="126"/>
      <c r="G88" s="14" t="str">
        <f>VLOOKUP(H88,PELIGROS!A$1:G$445,2,0)</f>
        <v>Forzadas, Prolongadas</v>
      </c>
      <c r="H88" s="26" t="s">
        <v>40</v>
      </c>
      <c r="I88" s="26" t="s">
        <v>1287</v>
      </c>
      <c r="J88" s="14" t="str">
        <f>VLOOKUP(H88,PELIGROS!A$2:G$445,3,0)</f>
        <v xml:space="preserve">Lesiones osteomusculares, lesiones osteoarticulares
</v>
      </c>
      <c r="K88" s="15" t="s">
        <v>1202</v>
      </c>
      <c r="L88" s="14" t="str">
        <f>VLOOKUP(H88,PELIGROS!A$2:G$445,4,0)</f>
        <v>Inspecciones planeadas e inspecciones no planeadas, procedimientos de programas de seguridad y salud en el trabajo</v>
      </c>
      <c r="M88" s="14" t="str">
        <f>VLOOKUP(H88,PELIGROS!A$2:G$445,5,0)</f>
        <v>PVE Biomecánico, programa pausas activas, exámenes periódicos, recomendaciones, control de posturas</v>
      </c>
      <c r="N88" s="15">
        <v>2</v>
      </c>
      <c r="O88" s="16">
        <v>3</v>
      </c>
      <c r="P88" s="16">
        <v>25</v>
      </c>
      <c r="Q88" s="16">
        <f t="shared" si="7"/>
        <v>6</v>
      </c>
      <c r="R88" s="16">
        <f t="shared" si="8"/>
        <v>150</v>
      </c>
      <c r="S88" s="26" t="str">
        <f t="shared" si="9"/>
        <v>M-6</v>
      </c>
      <c r="T88" s="68" t="str">
        <f t="shared" si="5"/>
        <v>II</v>
      </c>
      <c r="U88" s="68" t="str">
        <f t="shared" si="6"/>
        <v>No Aceptable o Aceptable Con Control Especifico</v>
      </c>
      <c r="V88" s="100"/>
      <c r="W88" s="14" t="str">
        <f>VLOOKUP(H88,PELIGROS!A$2:G$445,6,0)</f>
        <v>Enfermedades Osteomusculares</v>
      </c>
      <c r="X88" s="15"/>
      <c r="Y88" s="15"/>
      <c r="Z88" s="15"/>
      <c r="AA88" s="14"/>
      <c r="AB88" s="14" t="str">
        <f>VLOOKUP(H88,PELIGROS!A$2:G$445,7,0)</f>
        <v>Prevención en lesiones osteomusculares, líderes de pausas activas</v>
      </c>
      <c r="AC88" s="100" t="s">
        <v>1210</v>
      </c>
      <c r="AD88" s="120"/>
    </row>
    <row r="89" spans="1:30" ht="51">
      <c r="A89" s="138"/>
      <c r="B89" s="138"/>
      <c r="C89" s="120"/>
      <c r="D89" s="123"/>
      <c r="E89" s="126"/>
      <c r="F89" s="126"/>
      <c r="G89" s="14" t="str">
        <f>VLOOKUP(H89,PELIGROS!A$1:G$445,2,0)</f>
        <v>Carga de un peso mayor al recomendado</v>
      </c>
      <c r="H89" s="26" t="s">
        <v>486</v>
      </c>
      <c r="I89" s="26" t="s">
        <v>1287</v>
      </c>
      <c r="J89" s="14" t="str">
        <f>VLOOKUP(H89,PELIGROS!A$2:G$445,3,0)</f>
        <v>Lesiones osteomusculares, lesiones osteoarticulares</v>
      </c>
      <c r="K89" s="15" t="s">
        <v>1202</v>
      </c>
      <c r="L89" s="14" t="str">
        <f>VLOOKUP(H89,PELIGROS!A$2:G$445,4,0)</f>
        <v>Inspecciones planeadas e inspecciones no planeadas, procedimientos de programas de seguridad y salud en el trabajo</v>
      </c>
      <c r="M89" s="14" t="str">
        <f>VLOOKUP(H89,PELIGROS!A$2:G$445,5,0)</f>
        <v>PVE Biomecánico, programa pausas activas, exámenes periódicos, recomendaciones, control de posturas</v>
      </c>
      <c r="N89" s="15">
        <v>2</v>
      </c>
      <c r="O89" s="16">
        <v>2</v>
      </c>
      <c r="P89" s="16">
        <v>25</v>
      </c>
      <c r="Q89" s="16">
        <f t="shared" si="7"/>
        <v>4</v>
      </c>
      <c r="R89" s="16">
        <f t="shared" si="8"/>
        <v>100</v>
      </c>
      <c r="S89" s="26" t="str">
        <f t="shared" si="9"/>
        <v>B-4</v>
      </c>
      <c r="T89" s="68" t="str">
        <f t="shared" si="5"/>
        <v>III</v>
      </c>
      <c r="U89" s="68" t="str">
        <f t="shared" si="6"/>
        <v>Mejorable</v>
      </c>
      <c r="V89" s="100"/>
      <c r="W89" s="14" t="str">
        <f>VLOOKUP(H89,PELIGROS!A$2:G$445,6,0)</f>
        <v>Enfermedades del sistema osteomuscular</v>
      </c>
      <c r="X89" s="15"/>
      <c r="Y89" s="15"/>
      <c r="Z89" s="15"/>
      <c r="AA89" s="14"/>
      <c r="AB89" s="14" t="str">
        <f>VLOOKUP(H89,PELIGROS!A$2:G$445,7,0)</f>
        <v>Prevención en lesiones osteomusculares, Líderes en pausas activas</v>
      </c>
      <c r="AC89" s="100"/>
      <c r="AD89" s="120"/>
    </row>
    <row r="90" spans="1:30" ht="70.5" customHeight="1">
      <c r="A90" s="138"/>
      <c r="B90" s="138"/>
      <c r="C90" s="120"/>
      <c r="D90" s="123"/>
      <c r="E90" s="126"/>
      <c r="F90" s="126"/>
      <c r="G90" s="14" t="str">
        <f>VLOOKUP(H90,PELIGROS!A$1:G$445,2,0)</f>
        <v>GASES Y VAPORES</v>
      </c>
      <c r="H90" s="26" t="s">
        <v>250</v>
      </c>
      <c r="I90" s="26" t="s">
        <v>1285</v>
      </c>
      <c r="J90" s="14" t="str">
        <f>VLOOKUP(H90,PELIGROS!A$2:G$445,3,0)</f>
        <v xml:space="preserve"> LESIONES EN LA PIEL, IRRITACIÓN EN VÍAS  RESPIRATORIAS, MUERTE</v>
      </c>
      <c r="K90" s="15" t="s">
        <v>1240</v>
      </c>
      <c r="L90" s="14" t="str">
        <f>VLOOKUP(H90,PELIGROS!A$2:G$445,4,0)</f>
        <v>Inspecciones planeadas e inspecciones no planeadas, procedimientos de programas de seguridad y salud en el trabajo</v>
      </c>
      <c r="M90" s="14" t="str">
        <f>VLOOKUP(H90,PELIGROS!A$2:G$445,5,0)</f>
        <v>EPP TAPABOCAS, CARETAS CON FILTROS</v>
      </c>
      <c r="N90" s="15">
        <v>2</v>
      </c>
      <c r="O90" s="16">
        <v>1</v>
      </c>
      <c r="P90" s="16">
        <v>100</v>
      </c>
      <c r="Q90" s="16">
        <f t="shared" si="7"/>
        <v>2</v>
      </c>
      <c r="R90" s="16">
        <f t="shared" si="8"/>
        <v>200</v>
      </c>
      <c r="S90" s="26" t="str">
        <f t="shared" si="9"/>
        <v>B-2</v>
      </c>
      <c r="T90" s="68" t="str">
        <f t="shared" si="5"/>
        <v>II</v>
      </c>
      <c r="U90" s="68" t="str">
        <f t="shared" si="6"/>
        <v>No Aceptable o Aceptable Con Control Especifico</v>
      </c>
      <c r="V90" s="100"/>
      <c r="W90" s="14" t="str">
        <f>VLOOKUP(H90,PELIGROS!A$2:G$445,6,0)</f>
        <v xml:space="preserve"> MUERTE</v>
      </c>
      <c r="X90" s="15"/>
      <c r="Y90" s="15"/>
      <c r="Z90" s="15"/>
      <c r="AA90" s="14"/>
      <c r="AB90" s="14" t="str">
        <f>VLOOKUP(H90,PELIGROS!A$2:G$445,7,0)</f>
        <v>USO Y MANEJO ADECUADO DE E.P.P.</v>
      </c>
      <c r="AC90" s="15" t="s">
        <v>1262</v>
      </c>
      <c r="AD90" s="120"/>
    </row>
    <row r="91" spans="1:30" ht="97.5" customHeight="1">
      <c r="A91" s="138"/>
      <c r="B91" s="138"/>
      <c r="C91" s="120"/>
      <c r="D91" s="123"/>
      <c r="E91" s="126"/>
      <c r="F91" s="126"/>
      <c r="G91" s="14" t="str">
        <f>VLOOKUP(H91,PELIGROS!A$1:G$445,2,0)</f>
        <v>LÍQUIDOS</v>
      </c>
      <c r="H91" s="26" t="s">
        <v>263</v>
      </c>
      <c r="I91" s="26" t="s">
        <v>1285</v>
      </c>
      <c r="J91" s="14" t="str">
        <f>VLOOKUP(H91,PELIGROS!A$2:G$445,3,0)</f>
        <v xml:space="preserve">  QUEMADURAS, IRRITACIONES, LESIONES PIEL, LESIONES OCULARES, IRRITACIÓN DE LAS MUCOSAS</v>
      </c>
      <c r="K91" s="15" t="s">
        <v>1273</v>
      </c>
      <c r="L91" s="14" t="str">
        <f>VLOOKUP(H91,PELIGROS!A$2:G$445,4,0)</f>
        <v>Inspecciones planeadas e inspecciones no planeadas, procedimientos de programas de seguridad y salud en el trabajo</v>
      </c>
      <c r="M91" s="14" t="str">
        <f>VLOOKUP(H91,PELIGROS!A$2:G$445,5,0)</f>
        <v>EPP TAPABOCAS, CARETAS CON FILTROS, GUANTES</v>
      </c>
      <c r="N91" s="15">
        <v>2</v>
      </c>
      <c r="O91" s="16">
        <v>1</v>
      </c>
      <c r="P91" s="16">
        <v>100</v>
      </c>
      <c r="Q91" s="16">
        <f t="shared" si="7"/>
        <v>2</v>
      </c>
      <c r="R91" s="16">
        <f t="shared" si="8"/>
        <v>200</v>
      </c>
      <c r="S91" s="26" t="str">
        <f t="shared" si="9"/>
        <v>B-2</v>
      </c>
      <c r="T91" s="68" t="str">
        <f t="shared" si="5"/>
        <v>II</v>
      </c>
      <c r="U91" s="68" t="str">
        <f t="shared" si="6"/>
        <v>No Aceptable o Aceptable Con Control Especifico</v>
      </c>
      <c r="V91" s="100"/>
      <c r="W91" s="14" t="str">
        <f>VLOOKUP(H91,PELIGROS!A$2:G$445,6,0)</f>
        <v>LESIONES IRREVERSIBLES VÍAS RESPIRATORIAS</v>
      </c>
      <c r="X91" s="15"/>
      <c r="Y91" s="15"/>
      <c r="Z91" s="15"/>
      <c r="AA91" s="14"/>
      <c r="AB91" s="14" t="str">
        <f>VLOOKUP(H91,PELIGROS!A$2:G$445,7,0)</f>
        <v>USO Y MANEJO ADECUADO DE E.P.P.; MANEJO DE PRODUCTOS QUÍMICOS LÍQUIDOS</v>
      </c>
      <c r="AC91" s="15" t="s">
        <v>1274</v>
      </c>
      <c r="AD91" s="120"/>
    </row>
    <row r="92" spans="1:30" ht="51">
      <c r="A92" s="138"/>
      <c r="B92" s="138"/>
      <c r="C92" s="120"/>
      <c r="D92" s="123"/>
      <c r="E92" s="126"/>
      <c r="F92" s="126"/>
      <c r="G92" s="14" t="str">
        <f>VLOOKUP(H92,PELIGROS!A$1:G$445,2,0)</f>
        <v>MATERIAL PARTICULADO</v>
      </c>
      <c r="H92" s="26" t="s">
        <v>269</v>
      </c>
      <c r="I92" s="26" t="s">
        <v>1285</v>
      </c>
      <c r="J92" s="14" t="str">
        <f>VLOOKUP(H92,PELIGROS!A$2:G$445,3,0)</f>
        <v>NEUMOCONIOSIS, BRONQUITIS, ASMA, SILICOSIS</v>
      </c>
      <c r="K92" s="15" t="s">
        <v>1259</v>
      </c>
      <c r="L92" s="14" t="str">
        <f>VLOOKUP(H92,PELIGROS!A$2:G$445,4,0)</f>
        <v>Inspecciones planeadas e inspecciones no planeadas, procedimientos de programas de seguridad y salud en el trabajo</v>
      </c>
      <c r="M92" s="14" t="str">
        <f>VLOOKUP(H92,PELIGROS!A$2:G$445,5,0)</f>
        <v>EPP MASCARILLAS Y FILTROS</v>
      </c>
      <c r="N92" s="15">
        <v>2</v>
      </c>
      <c r="O92" s="16">
        <v>2</v>
      </c>
      <c r="P92" s="16">
        <v>60</v>
      </c>
      <c r="Q92" s="16">
        <f t="shared" si="7"/>
        <v>4</v>
      </c>
      <c r="R92" s="16">
        <f t="shared" si="8"/>
        <v>240</v>
      </c>
      <c r="S92" s="26" t="str">
        <f t="shared" si="9"/>
        <v>B-4</v>
      </c>
      <c r="T92" s="68" t="str">
        <f t="shared" si="5"/>
        <v>II</v>
      </c>
      <c r="U92" s="68" t="str">
        <f t="shared" si="6"/>
        <v>No Aceptable o Aceptable Con Control Especifico</v>
      </c>
      <c r="V92" s="100"/>
      <c r="W92" s="14" t="str">
        <f>VLOOKUP(H92,PELIGROS!A$2:G$445,6,0)</f>
        <v>NEUMOCONIOSIS</v>
      </c>
      <c r="X92" s="15"/>
      <c r="Y92" s="15"/>
      <c r="Z92" s="15"/>
      <c r="AA92" s="14"/>
      <c r="AB92" s="14" t="str">
        <f>VLOOKUP(H92,PELIGROS!A$2:G$445,7,0)</f>
        <v>USO Y MANEJO DE LOS EPP</v>
      </c>
      <c r="AC92" s="100" t="s">
        <v>32</v>
      </c>
      <c r="AD92" s="120"/>
    </row>
    <row r="93" spans="1:30" ht="51">
      <c r="A93" s="138"/>
      <c r="B93" s="138"/>
      <c r="C93" s="120"/>
      <c r="D93" s="123"/>
      <c r="E93" s="126"/>
      <c r="F93" s="126"/>
      <c r="G93" s="14" t="str">
        <f>VLOOKUP(H93,PELIGROS!A$1:G$445,2,0)</f>
        <v xml:space="preserve">POLVOS INORGÁNICOS </v>
      </c>
      <c r="H93" s="26" t="s">
        <v>274</v>
      </c>
      <c r="I93" s="26" t="s">
        <v>1285</v>
      </c>
      <c r="J93" s="14" t="str">
        <f>VLOOKUP(H93,PELIGROS!A$2:G$445,3,0)</f>
        <v xml:space="preserve">ASMA,GRIPA, NEUMOCONIOSIS </v>
      </c>
      <c r="K93" s="15" t="s">
        <v>1259</v>
      </c>
      <c r="L93" s="14" t="str">
        <f>VLOOKUP(H93,PELIGROS!A$2:G$445,4,0)</f>
        <v>Inspecciones planeadas e inspecciones no planeadas, procedimientos de programas de seguridad y salud en el trabajo</v>
      </c>
      <c r="M93" s="14" t="str">
        <f>VLOOKUP(H93,PELIGROS!A$2:G$445,5,0)</f>
        <v>EPP MASCARILLAS Y FILTROS</v>
      </c>
      <c r="N93" s="15">
        <v>2</v>
      </c>
      <c r="O93" s="16">
        <v>2</v>
      </c>
      <c r="P93" s="16">
        <v>60</v>
      </c>
      <c r="Q93" s="16">
        <f t="shared" si="7"/>
        <v>4</v>
      </c>
      <c r="R93" s="16">
        <f t="shared" si="8"/>
        <v>240</v>
      </c>
      <c r="S93" s="26" t="str">
        <f t="shared" si="9"/>
        <v>B-4</v>
      </c>
      <c r="T93" s="68" t="str">
        <f t="shared" si="5"/>
        <v>II</v>
      </c>
      <c r="U93" s="68" t="str">
        <f t="shared" si="6"/>
        <v>No Aceptable o Aceptable Con Control Especifico</v>
      </c>
      <c r="V93" s="100"/>
      <c r="W93" s="14" t="str">
        <f>VLOOKUP(H93,PELIGROS!A$2:G$445,6,0)</f>
        <v>NEUMOCONIOSIS</v>
      </c>
      <c r="X93" s="15"/>
      <c r="Y93" s="15"/>
      <c r="Z93" s="15"/>
      <c r="AA93" s="14"/>
      <c r="AB93" s="14" t="str">
        <f>VLOOKUP(H93,PELIGROS!A$2:G$445,7,0)</f>
        <v>LIMPIEZA</v>
      </c>
      <c r="AC93" s="100"/>
      <c r="AD93" s="120"/>
    </row>
    <row r="94" spans="1:30" ht="51.75" thickBot="1">
      <c r="A94" s="138"/>
      <c r="B94" s="138"/>
      <c r="C94" s="121"/>
      <c r="D94" s="124"/>
      <c r="E94" s="127"/>
      <c r="F94" s="127"/>
      <c r="G94" s="17" t="str">
        <f>VLOOKUP(H94,PELIGROS!A$1:G$445,2,0)</f>
        <v>SISMOS, INCENDIOS, INUNDACIONES, TERREMOTOS, VENDAVALES, DERRUMBE</v>
      </c>
      <c r="H94" s="27" t="s">
        <v>62</v>
      </c>
      <c r="I94" s="27" t="s">
        <v>1289</v>
      </c>
      <c r="J94" s="17" t="str">
        <f>VLOOKUP(H94,PELIGROS!A$2:G$445,3,0)</f>
        <v>SISMOS, INCENDIOS, INUNDACIONES, TERREMOTOS, VENDAVALES</v>
      </c>
      <c r="K94" s="18" t="s">
        <v>1223</v>
      </c>
      <c r="L94" s="17" t="str">
        <f>VLOOKUP(H94,PELIGROS!A$2:G$445,4,0)</f>
        <v>Inspecciones planeadas e inspecciones no planeadas, procedimientos de programas de seguridad y salud en el trabajo</v>
      </c>
      <c r="M94" s="17" t="str">
        <f>VLOOKUP(H94,PELIGROS!A$2:G$445,5,0)</f>
        <v>BRIGADAS DE EMERGENCIAS</v>
      </c>
      <c r="N94" s="18">
        <v>2</v>
      </c>
      <c r="O94" s="19">
        <v>1</v>
      </c>
      <c r="P94" s="19">
        <v>100</v>
      </c>
      <c r="Q94" s="19">
        <f t="shared" si="7"/>
        <v>2</v>
      </c>
      <c r="R94" s="19">
        <f t="shared" si="8"/>
        <v>200</v>
      </c>
      <c r="S94" s="27" t="str">
        <f t="shared" si="9"/>
        <v>B-2</v>
      </c>
      <c r="T94" s="69" t="str">
        <f t="shared" si="5"/>
        <v>II</v>
      </c>
      <c r="U94" s="69" t="str">
        <f t="shared" si="6"/>
        <v>No Aceptable o Aceptable Con Control Especifico</v>
      </c>
      <c r="V94" s="101"/>
      <c r="W94" s="17" t="str">
        <f>VLOOKUP(H94,PELIGROS!A$2:G$445,6,0)</f>
        <v>MUERTE</v>
      </c>
      <c r="X94" s="18"/>
      <c r="Y94" s="18"/>
      <c r="Z94" s="18"/>
      <c r="AA94" s="17"/>
      <c r="AB94" s="17" t="str">
        <f>VLOOKUP(H94,PELIGROS!A$2:G$445,7,0)</f>
        <v>ENTRENAMIENTO DE LA BRIGADA; DIVULGACIÓN DE PLAN DE EMERGENCIA</v>
      </c>
      <c r="AC94" s="18" t="s">
        <v>1215</v>
      </c>
      <c r="AD94" s="121"/>
    </row>
    <row r="95" spans="1:30" ht="51">
      <c r="A95" s="138"/>
      <c r="B95" s="138"/>
      <c r="C95" s="88" t="s">
        <v>1277</v>
      </c>
      <c r="D95" s="131" t="s">
        <v>1278</v>
      </c>
      <c r="E95" s="134" t="s">
        <v>1276</v>
      </c>
      <c r="F95" s="134" t="s">
        <v>1201</v>
      </c>
      <c r="G95" s="52" t="str">
        <f>VLOOKUP(H95,PELIGROS!A$1:G$445,2,0)</f>
        <v>Bacteria</v>
      </c>
      <c r="H95" s="53" t="s">
        <v>108</v>
      </c>
      <c r="I95" s="53" t="s">
        <v>1283</v>
      </c>
      <c r="J95" s="52" t="str">
        <f>VLOOKUP(H95,PELIGROS!A$2:G$445,3,0)</f>
        <v>Infecciones producidas por Bacterianas</v>
      </c>
      <c r="K95" s="54" t="s">
        <v>1202</v>
      </c>
      <c r="L95" s="52" t="str">
        <f>VLOOKUP(H95,PELIGROS!A$2:G$445,4,0)</f>
        <v>Inspecciones planeadas e inspecciones no planeadas, procedimientos de programas de seguridad y salud en el trabajo</v>
      </c>
      <c r="M95" s="52" t="str">
        <f>VLOOKUP(H95,PELIGROS!A$2:G$445,5,0)</f>
        <v>Programa de vacunación, bota pantalon, overol, guantes, tapabocas, mascarillas con filtos</v>
      </c>
      <c r="N95" s="54">
        <v>2</v>
      </c>
      <c r="O95" s="55">
        <v>4</v>
      </c>
      <c r="P95" s="55">
        <v>10</v>
      </c>
      <c r="Q95" s="55">
        <f>N95*O95</f>
        <v>8</v>
      </c>
      <c r="R95" s="55">
        <f>P95*Q95</f>
        <v>80</v>
      </c>
      <c r="S95" s="53" t="str">
        <f>IF(Q95=40,"MA-40",IF(Q95=30,"MA-30",IF(Q95=20,"A-20",IF(Q95=10,"A-10",IF(Q95=24,"MA-24",IF(Q95=18,"A-18",IF(Q95=12,"A-12",IF(Q95=6,"M-6",IF(Q95=8,"M-8",IF(Q95=6,"M-6",IF(Q95=4,"B-4",IF(Q95=2,"B-2",))))))))))))</f>
        <v>M-8</v>
      </c>
      <c r="T95" s="56" t="str">
        <f t="shared" si="5"/>
        <v>III</v>
      </c>
      <c r="U95" s="56" t="str">
        <f>IF(T95=0,"",IF(T95="IV","Aceptable",IF(T95="III","Mejorable",IF(T95="II","No Aceptable o Aceptable Con Control Especifico",IF(T95="I","No Aceptable","")))))</f>
        <v>Mejorable</v>
      </c>
      <c r="V95" s="128">
        <v>1</v>
      </c>
      <c r="W95" s="52" t="str">
        <f>VLOOKUP(H95,PELIGROS!A$2:G$445,6,0)</f>
        <v xml:space="preserve">Enfermedades Infectocontagiosas
</v>
      </c>
      <c r="X95" s="54"/>
      <c r="Y95" s="54"/>
      <c r="Z95" s="54"/>
      <c r="AA95" s="52"/>
      <c r="AB95" s="52" t="str">
        <f>VLOOKUP(H95,PELIGROS!A$2:G$445,7,0)</f>
        <v xml:space="preserve">Riesgo Biológico, Autocuidado y/o Uso y manejo adecuado de E.P.P.
</v>
      </c>
      <c r="AC95" s="128" t="s">
        <v>1218</v>
      </c>
      <c r="AD95" s="88" t="s">
        <v>1204</v>
      </c>
    </row>
    <row r="96" spans="1:30" ht="51">
      <c r="A96" s="138"/>
      <c r="B96" s="138"/>
      <c r="C96" s="89"/>
      <c r="D96" s="132"/>
      <c r="E96" s="135"/>
      <c r="F96" s="135"/>
      <c r="G96" s="57" t="str">
        <f>VLOOKUP(H96,PELIGROS!A$1:G$445,2,0)</f>
        <v>Hongos</v>
      </c>
      <c r="H96" s="58" t="s">
        <v>117</v>
      </c>
      <c r="I96" s="58" t="s">
        <v>1283</v>
      </c>
      <c r="J96" s="57" t="str">
        <f>VLOOKUP(H96,PELIGROS!A$2:G$445,3,0)</f>
        <v>Micosis</v>
      </c>
      <c r="K96" s="59" t="s">
        <v>1202</v>
      </c>
      <c r="L96" s="57" t="str">
        <f>VLOOKUP(H96,PELIGROS!A$2:G$445,4,0)</f>
        <v>Inspecciones planeadas e inspecciones no planeadas, procedimientos de programas de seguridad y salud en el trabajo</v>
      </c>
      <c r="M96" s="57" t="str">
        <f>VLOOKUP(H96,PELIGROS!A$2:G$445,5,0)</f>
        <v>Programa de vacunación, éxamenes periódicos</v>
      </c>
      <c r="N96" s="59">
        <v>2</v>
      </c>
      <c r="O96" s="60">
        <v>4</v>
      </c>
      <c r="P96" s="60">
        <v>10</v>
      </c>
      <c r="Q96" s="60">
        <f t="shared" ref="Q96:Q110" si="10">N96*O96</f>
        <v>8</v>
      </c>
      <c r="R96" s="60">
        <f t="shared" ref="R96:R110" si="11">P96*Q96</f>
        <v>80</v>
      </c>
      <c r="S96" s="58" t="str">
        <f t="shared" ref="S96:S110" si="12">IF(Q96=40,"MA-40",IF(Q96=30,"MA-30",IF(Q96=20,"A-20",IF(Q96=10,"A-10",IF(Q96=24,"MA-24",IF(Q96=18,"A-18",IF(Q96=12,"A-12",IF(Q96=6,"M-6",IF(Q96=8,"M-8",IF(Q96=6,"M-6",IF(Q96=4,"B-4",IF(Q96=2,"B-2",))))))))))))</f>
        <v>M-8</v>
      </c>
      <c r="T96" s="61" t="str">
        <f t="shared" si="5"/>
        <v>III</v>
      </c>
      <c r="U96" s="61" t="str">
        <f t="shared" ref="U96:U110" si="13">IF(T96=0,"",IF(T96="IV","Aceptable",IF(T96="III","Mejorable",IF(T96="II","No Aceptable o Aceptable Con Control Especifico",IF(T96="I","No Aceptable","")))))</f>
        <v>Mejorable</v>
      </c>
      <c r="V96" s="129"/>
      <c r="W96" s="57" t="str">
        <f>VLOOKUP(H96,PELIGROS!A$2:G$445,6,0)</f>
        <v>Micosis</v>
      </c>
      <c r="X96" s="59"/>
      <c r="Y96" s="59"/>
      <c r="Z96" s="59"/>
      <c r="AA96" s="57"/>
      <c r="AB96" s="57" t="str">
        <f>VLOOKUP(H96,PELIGROS!A$2:G$445,7,0)</f>
        <v xml:space="preserve">Riesgo Biológico, Autocuidado y/o Uso y manejo adecuado de E.P.P.
</v>
      </c>
      <c r="AC96" s="129"/>
      <c r="AD96" s="89"/>
    </row>
    <row r="97" spans="1:30" ht="38.25">
      <c r="A97" s="138"/>
      <c r="B97" s="138"/>
      <c r="C97" s="89"/>
      <c r="D97" s="132"/>
      <c r="E97" s="135"/>
      <c r="F97" s="135"/>
      <c r="G97" s="57" t="str">
        <f>VLOOKUP(H97,PELIGROS!A$1:G$445,2,0)</f>
        <v>Fluidos y Excrementos</v>
      </c>
      <c r="H97" s="58" t="s">
        <v>98</v>
      </c>
      <c r="I97" s="58" t="s">
        <v>1283</v>
      </c>
      <c r="J97" s="57" t="str">
        <f>VLOOKUP(H97,PELIGROS!A$2:G$445,3,0)</f>
        <v>Enfermedades Infectocontagiosas</v>
      </c>
      <c r="K97" s="59" t="s">
        <v>1202</v>
      </c>
      <c r="L97" s="57" t="str">
        <f>VLOOKUP(H97,PELIGROS!A$2:G$445,4,0)</f>
        <v>N/A</v>
      </c>
      <c r="M97" s="57" t="str">
        <f>VLOOKUP(H97,PELIGROS!A$2:G$445,5,0)</f>
        <v>N/A</v>
      </c>
      <c r="N97" s="59">
        <v>2</v>
      </c>
      <c r="O97" s="60">
        <v>3</v>
      </c>
      <c r="P97" s="60">
        <v>10</v>
      </c>
      <c r="Q97" s="60">
        <f t="shared" si="10"/>
        <v>6</v>
      </c>
      <c r="R97" s="60">
        <f t="shared" si="11"/>
        <v>60</v>
      </c>
      <c r="S97" s="58" t="str">
        <f t="shared" si="12"/>
        <v>M-6</v>
      </c>
      <c r="T97" s="61" t="str">
        <f t="shared" si="5"/>
        <v>III</v>
      </c>
      <c r="U97" s="61" t="str">
        <f t="shared" si="13"/>
        <v>Mejorable</v>
      </c>
      <c r="V97" s="129"/>
      <c r="W97" s="57" t="str">
        <f>VLOOKUP(H97,PELIGROS!A$2:G$445,6,0)</f>
        <v>Posibles enfermedades</v>
      </c>
      <c r="X97" s="59"/>
      <c r="Y97" s="59"/>
      <c r="Z97" s="59"/>
      <c r="AA97" s="57"/>
      <c r="AB97" s="57" t="str">
        <f>VLOOKUP(H97,PELIGROS!A$2:G$445,7,0)</f>
        <v xml:space="preserve">Riesgo Biológico, Autocuidado y/o Uso y manejo adecuado de E.P.P.
</v>
      </c>
      <c r="AC97" s="129"/>
      <c r="AD97" s="89"/>
    </row>
    <row r="98" spans="1:30" ht="38.25">
      <c r="A98" s="138"/>
      <c r="B98" s="138"/>
      <c r="C98" s="89"/>
      <c r="D98" s="132"/>
      <c r="E98" s="135"/>
      <c r="F98" s="135"/>
      <c r="G98" s="57" t="str">
        <f>VLOOKUP(H98,PELIGROS!A$1:G$445,2,0)</f>
        <v>Parásitos</v>
      </c>
      <c r="H98" s="58" t="s">
        <v>105</v>
      </c>
      <c r="I98" s="58" t="s">
        <v>1283</v>
      </c>
      <c r="J98" s="57" t="str">
        <f>VLOOKUP(H98,PELIGROS!A$2:G$445,3,0)</f>
        <v>Lesiones, infecciones parasitarias</v>
      </c>
      <c r="K98" s="59" t="s">
        <v>1202</v>
      </c>
      <c r="L98" s="57" t="str">
        <f>VLOOKUP(H98,PELIGROS!A$2:G$445,4,0)</f>
        <v>N/A</v>
      </c>
      <c r="M98" s="57" t="str">
        <f>VLOOKUP(H98,PELIGROS!A$2:G$445,5,0)</f>
        <v>N/A</v>
      </c>
      <c r="N98" s="59">
        <v>2</v>
      </c>
      <c r="O98" s="60">
        <v>4</v>
      </c>
      <c r="P98" s="60">
        <v>10</v>
      </c>
      <c r="Q98" s="60">
        <f t="shared" si="10"/>
        <v>8</v>
      </c>
      <c r="R98" s="60">
        <f t="shared" si="11"/>
        <v>80</v>
      </c>
      <c r="S98" s="58" t="str">
        <f t="shared" si="12"/>
        <v>M-8</v>
      </c>
      <c r="T98" s="61" t="str">
        <f t="shared" si="5"/>
        <v>III</v>
      </c>
      <c r="U98" s="61" t="str">
        <f t="shared" si="13"/>
        <v>Mejorable</v>
      </c>
      <c r="V98" s="129"/>
      <c r="W98" s="57" t="str">
        <f>VLOOKUP(H98,PELIGROS!A$2:G$445,6,0)</f>
        <v>Enfermedades Parasitarias</v>
      </c>
      <c r="X98" s="59"/>
      <c r="Y98" s="59"/>
      <c r="Z98" s="59"/>
      <c r="AA98" s="57"/>
      <c r="AB98" s="57" t="str">
        <f>VLOOKUP(H98,PELIGROS!A$2:G$445,7,0)</f>
        <v xml:space="preserve">Riesgo Biológico, Autocuidado y/o Uso y manejo adecuado de E.P.P.
</v>
      </c>
      <c r="AC98" s="129"/>
      <c r="AD98" s="89"/>
    </row>
    <row r="99" spans="1:30" ht="51">
      <c r="A99" s="138"/>
      <c r="B99" s="138"/>
      <c r="C99" s="89"/>
      <c r="D99" s="132"/>
      <c r="E99" s="135"/>
      <c r="F99" s="135"/>
      <c r="G99" s="57" t="str">
        <f>VLOOKUP(H99,PELIGROS!A$1:G$445,2,0)</f>
        <v>INFRAROJA, ULTRAVIOLETA, VISIBLE, RADIOFRECUENCIA, MICROONDAS, LASER</v>
      </c>
      <c r="H99" s="58" t="s">
        <v>67</v>
      </c>
      <c r="I99" s="58" t="s">
        <v>1284</v>
      </c>
      <c r="J99" s="57" t="str">
        <f>VLOOKUP(H99,PELIGROS!A$2:G$445,3,0)</f>
        <v>CÁNCER, LESIONES DÉRMICAS Y OCULARES</v>
      </c>
      <c r="K99" s="59" t="s">
        <v>1202</v>
      </c>
      <c r="L99" s="57" t="str">
        <f>VLOOKUP(H99,PELIGROS!A$2:G$445,4,0)</f>
        <v>Inspecciones planeadas e inspecciones no planeadas, procedimientos de programas de seguridad y salud en el trabajo</v>
      </c>
      <c r="M99" s="57" t="str">
        <f>VLOOKUP(H99,PELIGROS!A$2:G$445,5,0)</f>
        <v>PROGRAMA BLOQUEADOR SOLAR</v>
      </c>
      <c r="N99" s="59">
        <v>2</v>
      </c>
      <c r="O99" s="60">
        <v>3</v>
      </c>
      <c r="P99" s="60">
        <v>10</v>
      </c>
      <c r="Q99" s="60">
        <f t="shared" si="10"/>
        <v>6</v>
      </c>
      <c r="R99" s="60">
        <f t="shared" si="11"/>
        <v>60</v>
      </c>
      <c r="S99" s="58" t="str">
        <f t="shared" si="12"/>
        <v>M-6</v>
      </c>
      <c r="T99" s="61" t="str">
        <f t="shared" si="5"/>
        <v>III</v>
      </c>
      <c r="U99" s="61" t="str">
        <f t="shared" si="13"/>
        <v>Mejorable</v>
      </c>
      <c r="V99" s="129"/>
      <c r="W99" s="57" t="str">
        <f>VLOOKUP(H99,PELIGROS!A$2:G$445,6,0)</f>
        <v>CÁNCER</v>
      </c>
      <c r="X99" s="59"/>
      <c r="Y99" s="59"/>
      <c r="Z99" s="59"/>
      <c r="AA99" s="57"/>
      <c r="AB99" s="57" t="str">
        <f>VLOOKUP(H99,PELIGROS!A$2:G$445,7,0)</f>
        <v>N/A</v>
      </c>
      <c r="AC99" s="59" t="s">
        <v>1205</v>
      </c>
      <c r="AD99" s="89"/>
    </row>
    <row r="100" spans="1:30" ht="51">
      <c r="A100" s="138"/>
      <c r="B100" s="138"/>
      <c r="C100" s="89"/>
      <c r="D100" s="132"/>
      <c r="E100" s="135"/>
      <c r="F100" s="135"/>
      <c r="G100" s="57" t="str">
        <f>VLOOKUP(H100,PELIGROS!A$1:G$445,2,0)</f>
        <v>ENERGÍA TÉRMICA, CAMBIO DE TEMPERATURA DURANTE LOS RECORRIDOS</v>
      </c>
      <c r="H100" s="58" t="s">
        <v>174</v>
      </c>
      <c r="I100" s="58" t="s">
        <v>1284</v>
      </c>
      <c r="J100" s="57" t="str">
        <f>VLOOKUP(H100,PELIGROS!A$2:G$445,3,0)</f>
        <v xml:space="preserve"> HIPOTERMIA</v>
      </c>
      <c r="K100" s="59" t="s">
        <v>1202</v>
      </c>
      <c r="L100" s="57" t="str">
        <f>VLOOKUP(H100,PELIGROS!A$2:G$445,4,0)</f>
        <v>Inspecciones planeadas e inspecciones no planeadas, procedimientos de programas de seguridad y salud en el trabajo</v>
      </c>
      <c r="M100" s="57" t="str">
        <f>VLOOKUP(H100,PELIGROS!A$2:G$445,5,0)</f>
        <v>EPP OVEROLES TERMICOS</v>
      </c>
      <c r="N100" s="59">
        <v>2</v>
      </c>
      <c r="O100" s="60">
        <v>4</v>
      </c>
      <c r="P100" s="60">
        <v>10</v>
      </c>
      <c r="Q100" s="60">
        <f t="shared" si="10"/>
        <v>8</v>
      </c>
      <c r="R100" s="60">
        <f t="shared" si="11"/>
        <v>80</v>
      </c>
      <c r="S100" s="58" t="str">
        <f t="shared" si="12"/>
        <v>M-8</v>
      </c>
      <c r="T100" s="61" t="str">
        <f t="shared" si="5"/>
        <v>III</v>
      </c>
      <c r="U100" s="61" t="str">
        <f t="shared" si="13"/>
        <v>Mejorable</v>
      </c>
      <c r="V100" s="129"/>
      <c r="W100" s="57" t="str">
        <f>VLOOKUP(H100,PELIGROS!A$2:G$445,6,0)</f>
        <v xml:space="preserve"> HIPOTERMIA</v>
      </c>
      <c r="X100" s="59"/>
      <c r="Y100" s="59"/>
      <c r="Z100" s="59"/>
      <c r="AA100" s="57"/>
      <c r="AB100" s="57" t="str">
        <f>VLOOKUP(H100,PELIGROS!A$2:G$445,7,0)</f>
        <v>N/A</v>
      </c>
      <c r="AC100" s="59" t="s">
        <v>1206</v>
      </c>
      <c r="AD100" s="89"/>
    </row>
    <row r="101" spans="1:30" ht="63.75">
      <c r="A101" s="138"/>
      <c r="B101" s="138"/>
      <c r="C101" s="89"/>
      <c r="D101" s="132"/>
      <c r="E101" s="135"/>
      <c r="F101" s="135"/>
      <c r="G101" s="57" t="str">
        <f>VLOOKUP(H101,PELIGROS!A$1:G$445,2,0)</f>
        <v xml:space="preserve">MALA DISTRIBUCIÓN DE PRODUCTOS </v>
      </c>
      <c r="H101" s="58" t="s">
        <v>244</v>
      </c>
      <c r="I101" s="58" t="s">
        <v>1285</v>
      </c>
      <c r="J101" s="57" t="str">
        <f>VLOOKUP(H101,PELIGROS!A$2:G$445,3,0)</f>
        <v xml:space="preserve">INCENDIO, EXPLOSIÓN, QUEMADURAS, LESIONES DÉRMICAS, LESIONES EN VÍAS RESPIRATORIAS,INTOXICACIÓN,  NÁUSEAS, VÓMITOS, IRRITACIÓN CONJUNTIVA </v>
      </c>
      <c r="K101" s="59" t="s">
        <v>1202</v>
      </c>
      <c r="L101" s="57" t="str">
        <f>VLOOKUP(H101,PELIGROS!A$2:G$445,4,0)</f>
        <v>Inspecciones planeadas e inspecciones no planeadas, procedimientos de programas de seguridad y salud en el trabajo</v>
      </c>
      <c r="M101" s="57" t="str">
        <f>VLOOKUP(H101,PELIGROS!A$2:G$445,5,0)</f>
        <v xml:space="preserve">NO OBSERVADO </v>
      </c>
      <c r="N101" s="59">
        <v>2</v>
      </c>
      <c r="O101" s="60">
        <v>4</v>
      </c>
      <c r="P101" s="60">
        <v>25</v>
      </c>
      <c r="Q101" s="60">
        <f t="shared" si="10"/>
        <v>8</v>
      </c>
      <c r="R101" s="60">
        <f t="shared" si="11"/>
        <v>200</v>
      </c>
      <c r="S101" s="58" t="str">
        <f t="shared" si="12"/>
        <v>M-8</v>
      </c>
      <c r="T101" s="61" t="str">
        <f t="shared" si="5"/>
        <v>II</v>
      </c>
      <c r="U101" s="61" t="str">
        <f t="shared" si="13"/>
        <v>No Aceptable o Aceptable Con Control Especifico</v>
      </c>
      <c r="V101" s="129"/>
      <c r="W101" s="57" t="str">
        <f>VLOOKUP(H101,PELIGROS!A$2:G$445,6,0)</f>
        <v>EXPLOSIÓN</v>
      </c>
      <c r="X101" s="59"/>
      <c r="Y101" s="59"/>
      <c r="Z101" s="59"/>
      <c r="AA101" s="57"/>
      <c r="AB101" s="57" t="str">
        <f>VLOOKUP(H101,PELIGROS!A$2:G$445,7,0)</f>
        <v>USO Y MANEJO ADECUADO DE E.P.P.; PROTOCOLO DE MANEJO DE PRODUCTOS QUÍMICOS; MANEJO DE KIT DE DERRAMES POR PRODUCTOS QUÍMICOS</v>
      </c>
      <c r="AC101" s="129" t="s">
        <v>1207</v>
      </c>
      <c r="AD101" s="89"/>
    </row>
    <row r="102" spans="1:30" ht="51">
      <c r="A102" s="138"/>
      <c r="B102" s="138"/>
      <c r="C102" s="89"/>
      <c r="D102" s="132"/>
      <c r="E102" s="135"/>
      <c r="F102" s="135"/>
      <c r="G102" s="57" t="str">
        <f>VLOOKUP(H102,PELIGROS!A$1:G$445,2,0)</f>
        <v>GASES Y VAPORES</v>
      </c>
      <c r="H102" s="58" t="s">
        <v>250</v>
      </c>
      <c r="I102" s="58" t="s">
        <v>1285</v>
      </c>
      <c r="J102" s="57" t="str">
        <f>VLOOKUP(H102,PELIGROS!A$2:G$445,3,0)</f>
        <v xml:space="preserve"> LESIONES EN LA PIEL, IRRITACIÓN EN VÍAS  RESPIRATORIAS, MUERTE</v>
      </c>
      <c r="K102" s="59" t="s">
        <v>1202</v>
      </c>
      <c r="L102" s="57" t="str">
        <f>VLOOKUP(H102,PELIGROS!A$2:G$445,4,0)</f>
        <v>Inspecciones planeadas e inspecciones no planeadas, procedimientos de programas de seguridad y salud en el trabajo</v>
      </c>
      <c r="M102" s="57" t="str">
        <f>VLOOKUP(H102,PELIGROS!A$2:G$445,5,0)</f>
        <v>EPP TAPABOCAS, CARETAS CON FILTROS</v>
      </c>
      <c r="N102" s="59">
        <v>2</v>
      </c>
      <c r="O102" s="60">
        <v>3</v>
      </c>
      <c r="P102" s="60">
        <v>25</v>
      </c>
      <c r="Q102" s="60">
        <f t="shared" si="10"/>
        <v>6</v>
      </c>
      <c r="R102" s="60">
        <f t="shared" si="11"/>
        <v>150</v>
      </c>
      <c r="S102" s="58" t="str">
        <f t="shared" si="12"/>
        <v>M-6</v>
      </c>
      <c r="T102" s="61" t="str">
        <f t="shared" si="5"/>
        <v>II</v>
      </c>
      <c r="U102" s="61" t="str">
        <f t="shared" si="13"/>
        <v>No Aceptable o Aceptable Con Control Especifico</v>
      </c>
      <c r="V102" s="129"/>
      <c r="W102" s="57" t="str">
        <f>VLOOKUP(H102,PELIGROS!A$2:G$445,6,0)</f>
        <v xml:space="preserve"> MUERTE</v>
      </c>
      <c r="X102" s="59"/>
      <c r="Y102" s="59"/>
      <c r="Z102" s="59"/>
      <c r="AA102" s="57"/>
      <c r="AB102" s="57" t="str">
        <f>VLOOKUP(H102,PELIGROS!A$2:G$445,7,0)</f>
        <v>USO Y MANEJO ADECUADO DE E.P.P.</v>
      </c>
      <c r="AC102" s="129"/>
      <c r="AD102" s="89"/>
    </row>
    <row r="103" spans="1:30" ht="51">
      <c r="A103" s="138"/>
      <c r="B103" s="138"/>
      <c r="C103" s="89"/>
      <c r="D103" s="132"/>
      <c r="E103" s="135"/>
      <c r="F103" s="135"/>
      <c r="G103" s="57" t="str">
        <f>VLOOKUP(H103,PELIGROS!A$1:G$445,2,0)</f>
        <v>LÍQUIDOS</v>
      </c>
      <c r="H103" s="58" t="s">
        <v>263</v>
      </c>
      <c r="I103" s="58" t="s">
        <v>1285</v>
      </c>
      <c r="J103" s="57" t="str">
        <f>VLOOKUP(H103,PELIGROS!A$2:G$445,3,0)</f>
        <v xml:space="preserve">  QUEMADURAS, IRRITACIONES, LESIONES PIEL, LESIONES OCULARES, IRRITACIÓN DE LAS MUCOSAS</v>
      </c>
      <c r="K103" s="59" t="s">
        <v>1202</v>
      </c>
      <c r="L103" s="57" t="str">
        <f>VLOOKUP(H103,PELIGROS!A$2:G$445,4,0)</f>
        <v>Inspecciones planeadas e inspecciones no planeadas, procedimientos de programas de seguridad y salud en el trabajo</v>
      </c>
      <c r="M103" s="57" t="str">
        <f>VLOOKUP(H103,PELIGROS!A$2:G$445,5,0)</f>
        <v>EPP TAPABOCAS, CARETAS CON FILTROS, GUANTES</v>
      </c>
      <c r="N103" s="59">
        <v>2</v>
      </c>
      <c r="O103" s="60">
        <v>3</v>
      </c>
      <c r="P103" s="60">
        <v>25</v>
      </c>
      <c r="Q103" s="60">
        <f t="shared" si="10"/>
        <v>6</v>
      </c>
      <c r="R103" s="60">
        <f t="shared" si="11"/>
        <v>150</v>
      </c>
      <c r="S103" s="58" t="str">
        <f t="shared" si="12"/>
        <v>M-6</v>
      </c>
      <c r="T103" s="61" t="str">
        <f t="shared" si="5"/>
        <v>II</v>
      </c>
      <c r="U103" s="61" t="str">
        <f t="shared" si="13"/>
        <v>No Aceptable o Aceptable Con Control Especifico</v>
      </c>
      <c r="V103" s="129"/>
      <c r="W103" s="57" t="str">
        <f>VLOOKUP(H103,PELIGROS!A$2:G$445,6,0)</f>
        <v>LESIONES IRREVERSIBLES VÍAS RESPIRATORIAS</v>
      </c>
      <c r="X103" s="59"/>
      <c r="Y103" s="59"/>
      <c r="Z103" s="59"/>
      <c r="AA103" s="57"/>
      <c r="AB103" s="57" t="str">
        <f>VLOOKUP(H103,PELIGROS!A$2:G$445,7,0)</f>
        <v>USO Y MANEJO ADECUADO DE E.P.P.; MANEJO DE PRODUCTOS QUÍMICOS LÍQUIDOS</v>
      </c>
      <c r="AC103" s="59" t="s">
        <v>1207</v>
      </c>
      <c r="AD103" s="89"/>
    </row>
    <row r="104" spans="1:30" ht="38.25" customHeight="1">
      <c r="A104" s="138"/>
      <c r="B104" s="138"/>
      <c r="C104" s="89"/>
      <c r="D104" s="132"/>
      <c r="E104" s="135"/>
      <c r="F104" s="135"/>
      <c r="G104" s="57" t="str">
        <f>VLOOKUP(H104,PELIGROS!A$1:G$445,2,0)</f>
        <v>NATURALEZA DE LA TAREA</v>
      </c>
      <c r="H104" s="58" t="s">
        <v>76</v>
      </c>
      <c r="I104" s="58" t="s">
        <v>1286</v>
      </c>
      <c r="J104" s="57" t="str">
        <f>VLOOKUP(H104,PELIGROS!A$2:G$445,3,0)</f>
        <v>ESTRÉS,  TRANSTORNOS DEL SUEÑO</v>
      </c>
      <c r="K104" s="59" t="s">
        <v>1202</v>
      </c>
      <c r="L104" s="57" t="str">
        <f>VLOOKUP(H104,PELIGROS!A$2:G$445,4,0)</f>
        <v>N/A</v>
      </c>
      <c r="M104" s="57" t="str">
        <f>VLOOKUP(H104,PELIGROS!A$2:G$445,5,0)</f>
        <v>PVE PSICOSOCIAL</v>
      </c>
      <c r="N104" s="59">
        <v>2</v>
      </c>
      <c r="O104" s="60">
        <v>3</v>
      </c>
      <c r="P104" s="60">
        <v>10</v>
      </c>
      <c r="Q104" s="60">
        <f t="shared" si="10"/>
        <v>6</v>
      </c>
      <c r="R104" s="60">
        <f t="shared" si="11"/>
        <v>60</v>
      </c>
      <c r="S104" s="58" t="str">
        <f t="shared" si="12"/>
        <v>M-6</v>
      </c>
      <c r="T104" s="61" t="str">
        <f t="shared" si="5"/>
        <v>III</v>
      </c>
      <c r="U104" s="61" t="str">
        <f t="shared" si="13"/>
        <v>Mejorable</v>
      </c>
      <c r="V104" s="129"/>
      <c r="W104" s="57" t="str">
        <f>VLOOKUP(H104,PELIGROS!A$2:G$445,6,0)</f>
        <v>ESTRÉS</v>
      </c>
      <c r="X104" s="59"/>
      <c r="Y104" s="59"/>
      <c r="Z104" s="59"/>
      <c r="AA104" s="57"/>
      <c r="AB104" s="57" t="str">
        <f>VLOOKUP(H104,PELIGROS!A$2:G$445,7,0)</f>
        <v>N/A</v>
      </c>
      <c r="AC104" s="129" t="s">
        <v>1208</v>
      </c>
      <c r="AD104" s="89"/>
    </row>
    <row r="105" spans="1:30" ht="25.5">
      <c r="A105" s="138"/>
      <c r="B105" s="138"/>
      <c r="C105" s="89"/>
      <c r="D105" s="132"/>
      <c r="E105" s="135"/>
      <c r="F105" s="135"/>
      <c r="G105" s="57" t="str">
        <f>VLOOKUP(H105,PELIGROS!A$1:G$445,2,0)</f>
        <v>DESARROLLO DE LAS MISMAS FUNCIONES DURANTE UN LARGO PERÍODO DE TIEMPO</v>
      </c>
      <c r="H105" s="58" t="s">
        <v>455</v>
      </c>
      <c r="I105" s="58" t="s">
        <v>1286</v>
      </c>
      <c r="J105" s="57" t="str">
        <f>VLOOKUP(H105,PELIGROS!A$2:G$445,3,0)</f>
        <v>DEPRESIÓN, ESTRÉS</v>
      </c>
      <c r="K105" s="59" t="s">
        <v>1202</v>
      </c>
      <c r="L105" s="57" t="str">
        <f>VLOOKUP(H105,PELIGROS!A$2:G$445,4,0)</f>
        <v>N/A</v>
      </c>
      <c r="M105" s="57" t="str">
        <f>VLOOKUP(H105,PELIGROS!A$2:G$445,5,0)</f>
        <v>PVE PSICOSOCIAL</v>
      </c>
      <c r="N105" s="59">
        <v>2</v>
      </c>
      <c r="O105" s="60">
        <v>3</v>
      </c>
      <c r="P105" s="60">
        <v>10</v>
      </c>
      <c r="Q105" s="60">
        <f t="shared" si="10"/>
        <v>6</v>
      </c>
      <c r="R105" s="60">
        <f t="shared" si="11"/>
        <v>60</v>
      </c>
      <c r="S105" s="58" t="str">
        <f t="shared" si="12"/>
        <v>M-6</v>
      </c>
      <c r="T105" s="61" t="str">
        <f t="shared" si="5"/>
        <v>III</v>
      </c>
      <c r="U105" s="61" t="str">
        <f t="shared" si="13"/>
        <v>Mejorable</v>
      </c>
      <c r="V105" s="129"/>
      <c r="W105" s="57" t="str">
        <f>VLOOKUP(H105,PELIGROS!A$2:G$445,6,0)</f>
        <v>ESTRÉS</v>
      </c>
      <c r="X105" s="59"/>
      <c r="Y105" s="59"/>
      <c r="Z105" s="59"/>
      <c r="AA105" s="57"/>
      <c r="AB105" s="57" t="str">
        <f>VLOOKUP(H105,PELIGROS!A$2:G$445,7,0)</f>
        <v>N/A</v>
      </c>
      <c r="AC105" s="129"/>
      <c r="AD105" s="89"/>
    </row>
    <row r="106" spans="1:30" ht="51">
      <c r="A106" s="138"/>
      <c r="B106" s="138"/>
      <c r="C106" s="89"/>
      <c r="D106" s="132"/>
      <c r="E106" s="135"/>
      <c r="F106" s="135"/>
      <c r="G106" s="57" t="str">
        <f>VLOOKUP(H106,PELIGROS!A$1:G$445,2,0)</f>
        <v>Forzadas, Prolongadas</v>
      </c>
      <c r="H106" s="58" t="s">
        <v>40</v>
      </c>
      <c r="I106" s="58" t="s">
        <v>1287</v>
      </c>
      <c r="J106" s="57" t="str">
        <f>VLOOKUP(H106,PELIGROS!A$2:G$445,3,0)</f>
        <v xml:space="preserve">Lesiones osteomusculares, lesiones osteoarticulares
</v>
      </c>
      <c r="K106" s="59" t="s">
        <v>1222</v>
      </c>
      <c r="L106" s="57" t="str">
        <f>VLOOKUP(H106,PELIGROS!A$2:G$445,4,0)</f>
        <v>Inspecciones planeadas e inspecciones no planeadas, procedimientos de programas de seguridad y salud en el trabajo</v>
      </c>
      <c r="M106" s="57" t="str">
        <f>VLOOKUP(H106,PELIGROS!A$2:G$445,5,0)</f>
        <v>PVE Biomecánico, programa pausas activas, exámenes periódicos, recomendaciones, control de posturas</v>
      </c>
      <c r="N106" s="59">
        <v>2</v>
      </c>
      <c r="O106" s="60">
        <v>3</v>
      </c>
      <c r="P106" s="60">
        <v>10</v>
      </c>
      <c r="Q106" s="60">
        <f t="shared" si="10"/>
        <v>6</v>
      </c>
      <c r="R106" s="60">
        <f t="shared" si="11"/>
        <v>60</v>
      </c>
      <c r="S106" s="58" t="str">
        <f t="shared" si="12"/>
        <v>M-6</v>
      </c>
      <c r="T106" s="61" t="str">
        <f t="shared" si="5"/>
        <v>III</v>
      </c>
      <c r="U106" s="61" t="str">
        <f t="shared" si="13"/>
        <v>Mejorable</v>
      </c>
      <c r="V106" s="129"/>
      <c r="W106" s="57" t="str">
        <f>VLOOKUP(H106,PELIGROS!A$2:G$445,6,0)</f>
        <v>Enfermedades Osteomusculares</v>
      </c>
      <c r="X106" s="59"/>
      <c r="Y106" s="59"/>
      <c r="Z106" s="59"/>
      <c r="AA106" s="57"/>
      <c r="AB106" s="57" t="str">
        <f>VLOOKUP(H106,PELIGROS!A$2:G$445,7,0)</f>
        <v>Prevención en lesiones osteomusculares, líderes de pausas activas</v>
      </c>
      <c r="AC106" s="129" t="s">
        <v>1210</v>
      </c>
      <c r="AD106" s="89"/>
    </row>
    <row r="107" spans="1:30" ht="38.25">
      <c r="A107" s="138"/>
      <c r="B107" s="138"/>
      <c r="C107" s="89"/>
      <c r="D107" s="132"/>
      <c r="E107" s="135"/>
      <c r="F107" s="135"/>
      <c r="G107" s="57" t="str">
        <f>VLOOKUP(H107,PELIGROS!A$1:G$445,2,0)</f>
        <v>Movimientos repetitivos, Miembros Superiores</v>
      </c>
      <c r="H107" s="58" t="s">
        <v>47</v>
      </c>
      <c r="I107" s="58" t="s">
        <v>1287</v>
      </c>
      <c r="J107" s="57" t="str">
        <f>VLOOKUP(H107,PELIGROS!A$2:G$445,3,0)</f>
        <v>Lesiones Musculoesqueléticas</v>
      </c>
      <c r="K107" s="59" t="s">
        <v>1222</v>
      </c>
      <c r="L107" s="57" t="str">
        <f>VLOOKUP(H107,PELIGROS!A$2:G$445,4,0)</f>
        <v>N/A</v>
      </c>
      <c r="M107" s="57" t="str">
        <f>VLOOKUP(H107,PELIGROS!A$2:G$445,5,0)</f>
        <v>PVE BIomécanico, programa pausas activas, examenes periódicos, recomendaicones, control de posturas</v>
      </c>
      <c r="N107" s="59">
        <v>2</v>
      </c>
      <c r="O107" s="60">
        <v>3</v>
      </c>
      <c r="P107" s="60">
        <v>10</v>
      </c>
      <c r="Q107" s="60">
        <f t="shared" si="10"/>
        <v>6</v>
      </c>
      <c r="R107" s="60">
        <f t="shared" si="11"/>
        <v>60</v>
      </c>
      <c r="S107" s="58" t="str">
        <f t="shared" si="12"/>
        <v>M-6</v>
      </c>
      <c r="T107" s="61" t="str">
        <f t="shared" si="5"/>
        <v>III</v>
      </c>
      <c r="U107" s="61" t="str">
        <f t="shared" si="13"/>
        <v>Mejorable</v>
      </c>
      <c r="V107" s="129"/>
      <c r="W107" s="57" t="str">
        <f>VLOOKUP(H107,PELIGROS!A$2:G$445,6,0)</f>
        <v>Enfermedades musculoesqueleticas</v>
      </c>
      <c r="X107" s="59"/>
      <c r="Y107" s="59"/>
      <c r="Z107" s="59"/>
      <c r="AA107" s="57"/>
      <c r="AB107" s="57" t="str">
        <f>VLOOKUP(H107,PELIGROS!A$2:G$445,7,0)</f>
        <v>Prevención en lesiones osteomusculares, líderes de pausas activas</v>
      </c>
      <c r="AC107" s="129"/>
      <c r="AD107" s="89"/>
    </row>
    <row r="108" spans="1:30" ht="54.75" customHeight="1">
      <c r="A108" s="138"/>
      <c r="B108" s="138"/>
      <c r="C108" s="89"/>
      <c r="D108" s="132"/>
      <c r="E108" s="135"/>
      <c r="F108" s="135"/>
      <c r="G108" s="57" t="str">
        <f>VLOOKUP(H108,PELIGROS!A$1:G$445,2,0)</f>
        <v>Superficies de trabajo irregulares o deslizantes</v>
      </c>
      <c r="H108" s="58" t="s">
        <v>597</v>
      </c>
      <c r="I108" s="58" t="s">
        <v>1288</v>
      </c>
      <c r="J108" s="57" t="str">
        <f>VLOOKUP(H108,PELIGROS!A$2:G$445,3,0)</f>
        <v>Caidas del mismo nivel, fracturas, golpe con objetos, caídas de objetos, obstrucción de rutas de evacuación</v>
      </c>
      <c r="K108" s="59" t="s">
        <v>1202</v>
      </c>
      <c r="L108" s="57" t="str">
        <f>VLOOKUP(H108,PELIGROS!A$2:G$445,4,0)</f>
        <v>N/A</v>
      </c>
      <c r="M108" s="57" t="str">
        <f>VLOOKUP(H108,PELIGROS!A$2:G$445,5,0)</f>
        <v>N/A</v>
      </c>
      <c r="N108" s="59">
        <v>2</v>
      </c>
      <c r="O108" s="60">
        <v>3</v>
      </c>
      <c r="P108" s="60">
        <v>25</v>
      </c>
      <c r="Q108" s="60">
        <f t="shared" si="10"/>
        <v>6</v>
      </c>
      <c r="R108" s="60">
        <f t="shared" si="11"/>
        <v>150</v>
      </c>
      <c r="S108" s="58" t="str">
        <f t="shared" si="12"/>
        <v>M-6</v>
      </c>
      <c r="T108" s="61" t="str">
        <f t="shared" si="5"/>
        <v>II</v>
      </c>
      <c r="U108" s="61" t="str">
        <f t="shared" si="13"/>
        <v>No Aceptable o Aceptable Con Control Especifico</v>
      </c>
      <c r="V108" s="129"/>
      <c r="W108" s="57" t="str">
        <f>VLOOKUP(H108,PELIGROS!A$2:G$445,6,0)</f>
        <v>Caídas de distinto nivel</v>
      </c>
      <c r="X108" s="59"/>
      <c r="Y108" s="59"/>
      <c r="Z108" s="59"/>
      <c r="AA108" s="57" t="s">
        <v>1281</v>
      </c>
      <c r="AB108" s="57" t="str">
        <f>VLOOKUP(H108,PELIGROS!A$2:G$445,7,0)</f>
        <v>Pautas Básicas en orden y aseo en el lugar de trabajo, actos y condiciones inseguras</v>
      </c>
      <c r="AC108" s="59" t="s">
        <v>32</v>
      </c>
      <c r="AD108" s="89"/>
    </row>
    <row r="109" spans="1:30" ht="51">
      <c r="A109" s="138"/>
      <c r="B109" s="138"/>
      <c r="C109" s="89"/>
      <c r="D109" s="132"/>
      <c r="E109" s="135"/>
      <c r="F109" s="135"/>
      <c r="G109" s="57" t="str">
        <f>VLOOKUP(H109,PELIGROS!A$1:G$445,2,0)</f>
        <v>Maquinaria y equipo</v>
      </c>
      <c r="H109" s="58" t="s">
        <v>612</v>
      </c>
      <c r="I109" s="58" t="s">
        <v>1288</v>
      </c>
      <c r="J109" s="57" t="str">
        <f>VLOOKUP(H109,PELIGROS!A$2:G$445,3,0)</f>
        <v>Atrapamiento, amputación, aplastamiento, fractura, muerte</v>
      </c>
      <c r="K109" s="59" t="s">
        <v>1202</v>
      </c>
      <c r="L109" s="57" t="str">
        <f>VLOOKUP(H109,PELIGROS!A$2:G$445,4,0)</f>
        <v>Inspecciones planeadas e inspecciones no planeadas, procedimientos de programas de seguridad y salud en el trabajo</v>
      </c>
      <c r="M109" s="57" t="str">
        <f>VLOOKUP(H109,PELIGROS!A$2:G$445,5,0)</f>
        <v>E.P.P.</v>
      </c>
      <c r="N109" s="59">
        <v>2</v>
      </c>
      <c r="O109" s="60">
        <v>3</v>
      </c>
      <c r="P109" s="60">
        <v>10</v>
      </c>
      <c r="Q109" s="60">
        <f t="shared" si="10"/>
        <v>6</v>
      </c>
      <c r="R109" s="60">
        <f t="shared" si="11"/>
        <v>60</v>
      </c>
      <c r="S109" s="58" t="str">
        <f t="shared" si="12"/>
        <v>M-6</v>
      </c>
      <c r="T109" s="61" t="str">
        <f t="shared" si="5"/>
        <v>III</v>
      </c>
      <c r="U109" s="61" t="str">
        <f t="shared" si="13"/>
        <v>Mejorable</v>
      </c>
      <c r="V109" s="129"/>
      <c r="W109" s="57" t="str">
        <f>VLOOKUP(H109,PELIGROS!A$2:G$445,6,0)</f>
        <v>Aplastamiento</v>
      </c>
      <c r="X109" s="59"/>
      <c r="Y109" s="59"/>
      <c r="Z109" s="59"/>
      <c r="AA109" s="57"/>
      <c r="AB109" s="57" t="str">
        <f>VLOOKUP(H109,PELIGROS!A$2:G$445,7,0)</f>
        <v>Uso y manejo adecuado de E.P.P., uso y manejo adecuado de herramientas amnuales y/o máquinas y equipos</v>
      </c>
      <c r="AC109" s="59" t="s">
        <v>1220</v>
      </c>
      <c r="AD109" s="89"/>
    </row>
    <row r="110" spans="1:30" ht="51.75" thickBot="1">
      <c r="A110" s="147"/>
      <c r="B110" s="147"/>
      <c r="C110" s="90"/>
      <c r="D110" s="133"/>
      <c r="E110" s="136"/>
      <c r="F110" s="136"/>
      <c r="G110" s="62" t="str">
        <f>VLOOKUP(H110,PELIGROS!A$1:G$445,2,0)</f>
        <v>SISMOS, INCENDIOS, INUNDACIONES, TERREMOTOS, VENDAVALES, DERRUMBE</v>
      </c>
      <c r="H110" s="63" t="s">
        <v>62</v>
      </c>
      <c r="I110" s="63" t="s">
        <v>1289</v>
      </c>
      <c r="J110" s="62" t="str">
        <f>VLOOKUP(H110,PELIGROS!A$2:G$445,3,0)</f>
        <v>SISMOS, INCENDIOS, INUNDACIONES, TERREMOTOS, VENDAVALES</v>
      </c>
      <c r="K110" s="64" t="s">
        <v>1202</v>
      </c>
      <c r="L110" s="62" t="str">
        <f>VLOOKUP(H110,PELIGROS!A$2:G$445,4,0)</f>
        <v>Inspecciones planeadas e inspecciones no planeadas, procedimientos de programas de seguridad y salud en el trabajo</v>
      </c>
      <c r="M110" s="62" t="str">
        <f>VLOOKUP(H110,PELIGROS!A$2:G$445,5,0)</f>
        <v>BRIGADAS DE EMERGENCIAS</v>
      </c>
      <c r="N110" s="64">
        <v>2</v>
      </c>
      <c r="O110" s="65">
        <v>1</v>
      </c>
      <c r="P110" s="65">
        <v>100</v>
      </c>
      <c r="Q110" s="65">
        <f t="shared" si="10"/>
        <v>2</v>
      </c>
      <c r="R110" s="65">
        <f t="shared" si="11"/>
        <v>200</v>
      </c>
      <c r="S110" s="63" t="str">
        <f t="shared" si="12"/>
        <v>B-2</v>
      </c>
      <c r="T110" s="66" t="str">
        <f t="shared" si="5"/>
        <v>II</v>
      </c>
      <c r="U110" s="66" t="str">
        <f t="shared" si="13"/>
        <v>No Aceptable o Aceptable Con Control Especifico</v>
      </c>
      <c r="V110" s="130"/>
      <c r="W110" s="62" t="str">
        <f>VLOOKUP(H110,PELIGROS!A$2:G$445,6,0)</f>
        <v>MUERTE</v>
      </c>
      <c r="X110" s="64"/>
      <c r="Y110" s="64"/>
      <c r="Z110" s="64"/>
      <c r="AA110" s="62"/>
      <c r="AB110" s="62" t="str">
        <f>VLOOKUP(H110,PELIGROS!A$2:G$445,7,0)</f>
        <v>ENTRENAMIENTO DE LA BRIGADA; DIVULGACIÓN DE PLAN DE EMERGENCIA</v>
      </c>
      <c r="AC110" s="64" t="s">
        <v>1215</v>
      </c>
      <c r="AD110" s="90"/>
    </row>
    <row r="112" spans="1:30" ht="13.5" thickBot="1"/>
    <row r="113" spans="1:30" ht="15.75" customHeight="1" thickBot="1">
      <c r="A113" s="116" t="s">
        <v>1193</v>
      </c>
      <c r="B113" s="116"/>
      <c r="C113" s="116"/>
      <c r="D113" s="116"/>
      <c r="E113" s="116"/>
      <c r="F113" s="116"/>
      <c r="G113" s="116"/>
    </row>
    <row r="114" spans="1:30" ht="15.75" customHeight="1" thickBot="1">
      <c r="A114" s="109" t="s">
        <v>1194</v>
      </c>
      <c r="B114" s="109"/>
      <c r="C114" s="109"/>
      <c r="D114" s="117" t="s">
        <v>1195</v>
      </c>
      <c r="E114" s="117"/>
      <c r="F114" s="117"/>
      <c r="G114" s="117"/>
    </row>
    <row r="115" spans="1:30" ht="15.75" customHeight="1">
      <c r="A115" s="106" t="s">
        <v>1245</v>
      </c>
      <c r="B115" s="107"/>
      <c r="C115" s="108"/>
      <c r="D115" s="118" t="s">
        <v>1264</v>
      </c>
      <c r="E115" s="118"/>
      <c r="F115" s="118"/>
      <c r="G115" s="118"/>
    </row>
    <row r="116" spans="1:30" ht="15.75" customHeight="1">
      <c r="A116" s="140" t="s">
        <v>1245</v>
      </c>
      <c r="B116" s="141"/>
      <c r="C116" s="142"/>
      <c r="D116" s="118" t="s">
        <v>1267</v>
      </c>
      <c r="E116" s="118"/>
      <c r="F116" s="118"/>
      <c r="G116" s="118"/>
    </row>
    <row r="117" spans="1:30" ht="15" customHeight="1">
      <c r="A117" s="140" t="s">
        <v>1245</v>
      </c>
      <c r="B117" s="141"/>
      <c r="C117" s="142"/>
      <c r="D117" s="118" t="s">
        <v>1275</v>
      </c>
      <c r="E117" s="118"/>
      <c r="F117" s="118"/>
      <c r="G117" s="118"/>
    </row>
    <row r="118" spans="1:30" ht="15" customHeight="1">
      <c r="A118" s="143" t="s">
        <v>1280</v>
      </c>
      <c r="B118" s="144"/>
      <c r="C118" s="145"/>
      <c r="D118" s="146" t="s">
        <v>1279</v>
      </c>
      <c r="E118" s="146"/>
      <c r="F118" s="146"/>
      <c r="G118" s="146"/>
    </row>
    <row r="119" spans="1:30" s="3" customFormat="1" ht="15.75" customHeight="1" thickBot="1">
      <c r="A119" s="103"/>
      <c r="B119" s="104"/>
      <c r="C119" s="105"/>
      <c r="D119" s="102"/>
      <c r="E119" s="102"/>
      <c r="F119" s="102"/>
      <c r="G119" s="102"/>
      <c r="J119" s="1"/>
      <c r="K119" s="2"/>
      <c r="L119" s="2"/>
      <c r="M119" s="2"/>
      <c r="N119" s="1"/>
      <c r="O119" s="1"/>
      <c r="P119" s="1"/>
      <c r="Q119" s="1"/>
      <c r="R119" s="1"/>
      <c r="S119" s="1"/>
      <c r="T119" s="1"/>
      <c r="U119" s="1"/>
      <c r="V119" s="1"/>
      <c r="W119" s="1"/>
      <c r="X119" s="1"/>
      <c r="Y119" s="1"/>
      <c r="Z119" s="1"/>
      <c r="AA119" s="1"/>
      <c r="AB119" s="4"/>
      <c r="AC119" s="1"/>
      <c r="AD119" s="1"/>
    </row>
  </sheetData>
  <mergeCells count="80">
    <mergeCell ref="V95:V110"/>
    <mergeCell ref="AC95:AC98"/>
    <mergeCell ref="AD95:AD110"/>
    <mergeCell ref="AC101:AC102"/>
    <mergeCell ref="AC104:AC105"/>
    <mergeCell ref="AC106:AC107"/>
    <mergeCell ref="V72:V94"/>
    <mergeCell ref="AC72:AC75"/>
    <mergeCell ref="AD72:AD94"/>
    <mergeCell ref="AC88:AC89"/>
    <mergeCell ref="AC92:AC93"/>
    <mergeCell ref="AD46:AD58"/>
    <mergeCell ref="AC51:AC52"/>
    <mergeCell ref="C59:C71"/>
    <mergeCell ref="D59:D71"/>
    <mergeCell ref="E59:E71"/>
    <mergeCell ref="F59:F71"/>
    <mergeCell ref="V59:V71"/>
    <mergeCell ref="AC59:AC62"/>
    <mergeCell ref="AD59:AD71"/>
    <mergeCell ref="AC64:AC65"/>
    <mergeCell ref="AC43:AC44"/>
    <mergeCell ref="C46:C58"/>
    <mergeCell ref="D46:D58"/>
    <mergeCell ref="E46:E58"/>
    <mergeCell ref="F46:F58"/>
    <mergeCell ref="V46:V58"/>
    <mergeCell ref="AC46:AC49"/>
    <mergeCell ref="A119:C119"/>
    <mergeCell ref="D119:G119"/>
    <mergeCell ref="C11:C32"/>
    <mergeCell ref="D11:D32"/>
    <mergeCell ref="E11:E32"/>
    <mergeCell ref="F11:F32"/>
    <mergeCell ref="C72:C94"/>
    <mergeCell ref="D72:D94"/>
    <mergeCell ref="E72:E94"/>
    <mergeCell ref="F72:F94"/>
    <mergeCell ref="A117:C117"/>
    <mergeCell ref="D117:G117"/>
    <mergeCell ref="A118:C118"/>
    <mergeCell ref="D118:G118"/>
    <mergeCell ref="A114:C114"/>
    <mergeCell ref="D114:G114"/>
    <mergeCell ref="A115:C115"/>
    <mergeCell ref="D115:G115"/>
    <mergeCell ref="A116:C116"/>
    <mergeCell ref="D116:G116"/>
    <mergeCell ref="K8:M9"/>
    <mergeCell ref="C33:C45"/>
    <mergeCell ref="D33:D45"/>
    <mergeCell ref="E33:E45"/>
    <mergeCell ref="F33:F45"/>
    <mergeCell ref="C95:C110"/>
    <mergeCell ref="D95:D110"/>
    <mergeCell ref="E95:E110"/>
    <mergeCell ref="F95:F110"/>
    <mergeCell ref="A11:A110"/>
    <mergeCell ref="B11:B110"/>
    <mergeCell ref="N8:T9"/>
    <mergeCell ref="U8:U9"/>
    <mergeCell ref="V8:W9"/>
    <mergeCell ref="X8:AD9"/>
    <mergeCell ref="A113:G113"/>
    <mergeCell ref="V11:V32"/>
    <mergeCell ref="AC11:AC15"/>
    <mergeCell ref="AD11:AD32"/>
    <mergeCell ref="AC18:AC20"/>
    <mergeCell ref="J8:J10"/>
    <mergeCell ref="AC21:AC24"/>
    <mergeCell ref="AC25:AC26"/>
    <mergeCell ref="V33:V45"/>
    <mergeCell ref="AD33:AD45"/>
    <mergeCell ref="AC37:AC40"/>
    <mergeCell ref="AC41:AC42"/>
    <mergeCell ref="E5:G5"/>
    <mergeCell ref="A8:A10"/>
    <mergeCell ref="B8:B10"/>
    <mergeCell ref="C8:F9"/>
    <mergeCell ref="G8:H9"/>
  </mergeCells>
  <conditionalFormatting sqref="U1:U10 U111:U1048576">
    <cfRule type="containsText" dxfId="371" priority="432" operator="containsText" text="No Aceptable o Aceptable con Control Especifico">
      <formula>NOT(ISERROR(SEARCH("No Aceptable o Aceptable con Control Especifico",U1)))</formula>
    </cfRule>
    <cfRule type="containsText" dxfId="370" priority="433" operator="containsText" text="No Aceptable">
      <formula>NOT(ISERROR(SEARCH("No Aceptable",U1)))</formula>
    </cfRule>
    <cfRule type="containsText" dxfId="369" priority="434" operator="containsText" text="No Aceptable o Aceptable con Control Especifico">
      <formula>NOT(ISERROR(SEARCH("No Aceptable o Aceptable con Control Especifico",U1)))</formula>
    </cfRule>
  </conditionalFormatting>
  <conditionalFormatting sqref="T1:T10 T111:T1048576">
    <cfRule type="cellIs" dxfId="368" priority="431" operator="equal">
      <formula>"II"</formula>
    </cfRule>
  </conditionalFormatting>
  <conditionalFormatting sqref="T11:T32">
    <cfRule type="cellIs" dxfId="367" priority="427" stopIfTrue="1" operator="equal">
      <formula>"IV"</formula>
    </cfRule>
    <cfRule type="cellIs" dxfId="366" priority="428" stopIfTrue="1" operator="equal">
      <formula>"III"</formula>
    </cfRule>
    <cfRule type="cellIs" dxfId="365" priority="429" stopIfTrue="1" operator="equal">
      <formula>"II"</formula>
    </cfRule>
    <cfRule type="cellIs" dxfId="364" priority="430" stopIfTrue="1" operator="equal">
      <formula>"I"</formula>
    </cfRule>
  </conditionalFormatting>
  <conditionalFormatting sqref="U11:U32">
    <cfRule type="cellIs" dxfId="363" priority="425" stopIfTrue="1" operator="equal">
      <formula>"No Aceptable"</formula>
    </cfRule>
    <cfRule type="cellIs" dxfId="362" priority="426" stopIfTrue="1" operator="equal">
      <formula>"Aceptable"</formula>
    </cfRule>
  </conditionalFormatting>
  <conditionalFormatting sqref="U11:U32">
    <cfRule type="cellIs" dxfId="361" priority="424" stopIfTrue="1" operator="equal">
      <formula>"No Aceptable o Aceptable Con Control Especifico"</formula>
    </cfRule>
  </conditionalFormatting>
  <conditionalFormatting sqref="U11:U32">
    <cfRule type="containsText" dxfId="360" priority="423" stopIfTrue="1" operator="containsText" text="Mejorable">
      <formula>NOT(ISERROR(SEARCH("Mejorable",U11)))</formula>
    </cfRule>
  </conditionalFormatting>
  <conditionalFormatting sqref="P11:P29 P31:P32">
    <cfRule type="cellIs" priority="422" stopIfTrue="1" operator="equal">
      <formula>"10, 25, 50, 100"</formula>
    </cfRule>
  </conditionalFormatting>
  <conditionalFormatting sqref="P30">
    <cfRule type="cellIs" priority="413" stopIfTrue="1" operator="equal">
      <formula>"10, 25, 50, 100"</formula>
    </cfRule>
  </conditionalFormatting>
  <conditionalFormatting sqref="P33:P34 P37:P38 P41:P45">
    <cfRule type="cellIs" priority="405" stopIfTrue="1" operator="equal">
      <formula>"10, 25, 50, 100"</formula>
    </cfRule>
  </conditionalFormatting>
  <conditionalFormatting sqref="T33:T34 T37:T38 T41:T45">
    <cfRule type="cellIs" dxfId="359" priority="401" stopIfTrue="1" operator="equal">
      <formula>"IV"</formula>
    </cfRule>
    <cfRule type="cellIs" dxfId="358" priority="402" stopIfTrue="1" operator="equal">
      <formula>"III"</formula>
    </cfRule>
    <cfRule type="cellIs" dxfId="357" priority="403" stopIfTrue="1" operator="equal">
      <formula>"II"</formula>
    </cfRule>
    <cfRule type="cellIs" dxfId="356" priority="404" stopIfTrue="1" operator="equal">
      <formula>"I"</formula>
    </cfRule>
  </conditionalFormatting>
  <conditionalFormatting sqref="U33:U34 U37:U38 U41:U45">
    <cfRule type="cellIs" dxfId="355" priority="399" stopIfTrue="1" operator="equal">
      <formula>"No Aceptable"</formula>
    </cfRule>
    <cfRule type="cellIs" dxfId="354" priority="400" stopIfTrue="1" operator="equal">
      <formula>"Aceptable"</formula>
    </cfRule>
  </conditionalFormatting>
  <conditionalFormatting sqref="U33:U34 U37:U38 U41:U45">
    <cfRule type="cellIs" dxfId="353" priority="398" stopIfTrue="1" operator="equal">
      <formula>"No Aceptable o Aceptable Con Control Especifico"</formula>
    </cfRule>
  </conditionalFormatting>
  <conditionalFormatting sqref="U33:U34 U37:U38 U41:U45">
    <cfRule type="containsText" dxfId="352" priority="397" stopIfTrue="1" operator="containsText" text="Mejorable">
      <formula>NOT(ISERROR(SEARCH("Mejorable",U33)))</formula>
    </cfRule>
  </conditionalFormatting>
  <conditionalFormatting sqref="P40">
    <cfRule type="cellIs" priority="396" stopIfTrue="1" operator="equal">
      <formula>"10, 25, 50, 100"</formula>
    </cfRule>
  </conditionalFormatting>
  <conditionalFormatting sqref="T40">
    <cfRule type="cellIs" dxfId="351" priority="392" stopIfTrue="1" operator="equal">
      <formula>"IV"</formula>
    </cfRule>
    <cfRule type="cellIs" dxfId="350" priority="393" stopIfTrue="1" operator="equal">
      <formula>"III"</formula>
    </cfRule>
    <cfRule type="cellIs" dxfId="349" priority="394" stopIfTrue="1" operator="equal">
      <formula>"II"</formula>
    </cfRule>
    <cfRule type="cellIs" dxfId="348" priority="395" stopIfTrue="1" operator="equal">
      <formula>"I"</formula>
    </cfRule>
  </conditionalFormatting>
  <conditionalFormatting sqref="U40">
    <cfRule type="cellIs" dxfId="347" priority="390" stopIfTrue="1" operator="equal">
      <formula>"No Aceptable"</formula>
    </cfRule>
    <cfRule type="cellIs" dxfId="346" priority="391" stopIfTrue="1" operator="equal">
      <formula>"Aceptable"</formula>
    </cfRule>
  </conditionalFormatting>
  <conditionalFormatting sqref="U40">
    <cfRule type="cellIs" dxfId="345" priority="389" stopIfTrue="1" operator="equal">
      <formula>"No Aceptable o Aceptable Con Control Especifico"</formula>
    </cfRule>
  </conditionalFormatting>
  <conditionalFormatting sqref="U40">
    <cfRule type="containsText" dxfId="344" priority="388" stopIfTrue="1" operator="containsText" text="Mejorable">
      <formula>NOT(ISERROR(SEARCH("Mejorable",U40)))</formula>
    </cfRule>
  </conditionalFormatting>
  <conditionalFormatting sqref="P39">
    <cfRule type="cellIs" priority="387" stopIfTrue="1" operator="equal">
      <formula>"10, 25, 50, 100"</formula>
    </cfRule>
  </conditionalFormatting>
  <conditionalFormatting sqref="T39">
    <cfRule type="cellIs" dxfId="343" priority="383" stopIfTrue="1" operator="equal">
      <formula>"IV"</formula>
    </cfRule>
    <cfRule type="cellIs" dxfId="342" priority="384" stopIfTrue="1" operator="equal">
      <formula>"III"</formula>
    </cfRule>
    <cfRule type="cellIs" dxfId="341" priority="385" stopIfTrue="1" operator="equal">
      <formula>"II"</formula>
    </cfRule>
    <cfRule type="cellIs" dxfId="340" priority="386" stopIfTrue="1" operator="equal">
      <formula>"I"</formula>
    </cfRule>
  </conditionalFormatting>
  <conditionalFormatting sqref="U39">
    <cfRule type="cellIs" dxfId="339" priority="381" stopIfTrue="1" operator="equal">
      <formula>"No Aceptable"</formula>
    </cfRule>
    <cfRule type="cellIs" dxfId="338" priority="382" stopIfTrue="1" operator="equal">
      <formula>"Aceptable"</formula>
    </cfRule>
  </conditionalFormatting>
  <conditionalFormatting sqref="U39">
    <cfRule type="cellIs" dxfId="337" priority="380" stopIfTrue="1" operator="equal">
      <formula>"No Aceptable o Aceptable Con Control Especifico"</formula>
    </cfRule>
  </conditionalFormatting>
  <conditionalFormatting sqref="U39">
    <cfRule type="containsText" dxfId="336" priority="379" stopIfTrue="1" operator="containsText" text="Mejorable">
      <formula>NOT(ISERROR(SEARCH("Mejorable",U39)))</formula>
    </cfRule>
  </conditionalFormatting>
  <conditionalFormatting sqref="P35">
    <cfRule type="cellIs" priority="378" stopIfTrue="1" operator="equal">
      <formula>"10, 25, 50, 100"</formula>
    </cfRule>
  </conditionalFormatting>
  <conditionalFormatting sqref="T35">
    <cfRule type="cellIs" dxfId="335" priority="374" stopIfTrue="1" operator="equal">
      <formula>"IV"</formula>
    </cfRule>
    <cfRule type="cellIs" dxfId="334" priority="375" stopIfTrue="1" operator="equal">
      <formula>"III"</formula>
    </cfRule>
    <cfRule type="cellIs" dxfId="333" priority="376" stopIfTrue="1" operator="equal">
      <formula>"II"</formula>
    </cfRule>
    <cfRule type="cellIs" dxfId="332" priority="377" stopIfTrue="1" operator="equal">
      <formula>"I"</formula>
    </cfRule>
  </conditionalFormatting>
  <conditionalFormatting sqref="U35">
    <cfRule type="cellIs" dxfId="331" priority="372" stopIfTrue="1" operator="equal">
      <formula>"No Aceptable"</formula>
    </cfRule>
    <cfRule type="cellIs" dxfId="330" priority="373" stopIfTrue="1" operator="equal">
      <formula>"Aceptable"</formula>
    </cfRule>
  </conditionalFormatting>
  <conditionalFormatting sqref="U35">
    <cfRule type="cellIs" dxfId="329" priority="371" stopIfTrue="1" operator="equal">
      <formula>"No Aceptable o Aceptable Con Control Especifico"</formula>
    </cfRule>
  </conditionalFormatting>
  <conditionalFormatting sqref="U35">
    <cfRule type="containsText" dxfId="328" priority="370" stopIfTrue="1" operator="containsText" text="Mejorable">
      <formula>NOT(ISERROR(SEARCH("Mejorable",U35)))</formula>
    </cfRule>
  </conditionalFormatting>
  <conditionalFormatting sqref="P36">
    <cfRule type="cellIs" priority="369" stopIfTrue="1" operator="equal">
      <formula>"10, 25, 50, 100"</formula>
    </cfRule>
  </conditionalFormatting>
  <conditionalFormatting sqref="T36">
    <cfRule type="cellIs" dxfId="327" priority="365" stopIfTrue="1" operator="equal">
      <formula>"IV"</formula>
    </cfRule>
    <cfRule type="cellIs" dxfId="326" priority="366" stopIfTrue="1" operator="equal">
      <formula>"III"</formula>
    </cfRule>
    <cfRule type="cellIs" dxfId="325" priority="367" stopIfTrue="1" operator="equal">
      <formula>"II"</formula>
    </cfRule>
    <cfRule type="cellIs" dxfId="324" priority="368" stopIfTrue="1" operator="equal">
      <formula>"I"</formula>
    </cfRule>
  </conditionalFormatting>
  <conditionalFormatting sqref="U36">
    <cfRule type="cellIs" dxfId="323" priority="363" stopIfTrue="1" operator="equal">
      <formula>"No Aceptable"</formula>
    </cfRule>
    <cfRule type="cellIs" dxfId="322" priority="364" stopIfTrue="1" operator="equal">
      <formula>"Aceptable"</formula>
    </cfRule>
  </conditionalFormatting>
  <conditionalFormatting sqref="U36">
    <cfRule type="cellIs" dxfId="321" priority="362" stopIfTrue="1" operator="equal">
      <formula>"No Aceptable o Aceptable Con Control Especifico"</formula>
    </cfRule>
  </conditionalFormatting>
  <conditionalFormatting sqref="U36">
    <cfRule type="containsText" dxfId="320" priority="361" stopIfTrue="1" operator="containsText" text="Mejorable">
      <formula>NOT(ISERROR(SEARCH("Mejorable",U36)))</formula>
    </cfRule>
  </conditionalFormatting>
  <conditionalFormatting sqref="P55:P58">
    <cfRule type="cellIs" priority="360" stopIfTrue="1" operator="equal">
      <formula>"10, 25, 50, 100"</formula>
    </cfRule>
  </conditionalFormatting>
  <conditionalFormatting sqref="T55:T58">
    <cfRule type="cellIs" dxfId="319" priority="356" stopIfTrue="1" operator="equal">
      <formula>"IV"</formula>
    </cfRule>
    <cfRule type="cellIs" dxfId="318" priority="357" stopIfTrue="1" operator="equal">
      <formula>"III"</formula>
    </cfRule>
    <cfRule type="cellIs" dxfId="317" priority="358" stopIfTrue="1" operator="equal">
      <formula>"II"</formula>
    </cfRule>
    <cfRule type="cellIs" dxfId="316" priority="359" stopIfTrue="1" operator="equal">
      <formula>"I"</formula>
    </cfRule>
  </conditionalFormatting>
  <conditionalFormatting sqref="U55:U58">
    <cfRule type="cellIs" dxfId="315" priority="354" stopIfTrue="1" operator="equal">
      <formula>"No Aceptable"</formula>
    </cfRule>
    <cfRule type="cellIs" dxfId="314" priority="355" stopIfTrue="1" operator="equal">
      <formula>"Aceptable"</formula>
    </cfRule>
  </conditionalFormatting>
  <conditionalFormatting sqref="U55:U58">
    <cfRule type="cellIs" dxfId="313" priority="353" stopIfTrue="1" operator="equal">
      <formula>"No Aceptable o Aceptable Con Control Especifico"</formula>
    </cfRule>
  </conditionalFormatting>
  <conditionalFormatting sqref="U55:U58">
    <cfRule type="containsText" dxfId="312" priority="352" stopIfTrue="1" operator="containsText" text="Mejorable">
      <formula>NOT(ISERROR(SEARCH("Mejorable",U55)))</formula>
    </cfRule>
  </conditionalFormatting>
  <conditionalFormatting sqref="P50:P51">
    <cfRule type="cellIs" priority="351" stopIfTrue="1" operator="equal">
      <formula>"10, 25, 50, 100"</formula>
    </cfRule>
  </conditionalFormatting>
  <conditionalFormatting sqref="T50:T51">
    <cfRule type="cellIs" dxfId="311" priority="347" stopIfTrue="1" operator="equal">
      <formula>"IV"</formula>
    </cfRule>
    <cfRule type="cellIs" dxfId="310" priority="348" stopIfTrue="1" operator="equal">
      <formula>"III"</formula>
    </cfRule>
    <cfRule type="cellIs" dxfId="309" priority="349" stopIfTrue="1" operator="equal">
      <formula>"II"</formula>
    </cfRule>
    <cfRule type="cellIs" dxfId="308" priority="350" stopIfTrue="1" operator="equal">
      <formula>"I"</formula>
    </cfRule>
  </conditionalFormatting>
  <conditionalFormatting sqref="U50:U51">
    <cfRule type="cellIs" dxfId="307" priority="345" stopIfTrue="1" operator="equal">
      <formula>"No Aceptable"</formula>
    </cfRule>
    <cfRule type="cellIs" dxfId="306" priority="346" stopIfTrue="1" operator="equal">
      <formula>"Aceptable"</formula>
    </cfRule>
  </conditionalFormatting>
  <conditionalFormatting sqref="U50:U51">
    <cfRule type="cellIs" dxfId="305" priority="344" stopIfTrue="1" operator="equal">
      <formula>"No Aceptable o Aceptable Con Control Especifico"</formula>
    </cfRule>
  </conditionalFormatting>
  <conditionalFormatting sqref="U50:U51">
    <cfRule type="containsText" dxfId="304" priority="343" stopIfTrue="1" operator="containsText" text="Mejorable">
      <formula>NOT(ISERROR(SEARCH("Mejorable",U50)))</formula>
    </cfRule>
  </conditionalFormatting>
  <conditionalFormatting sqref="P46">
    <cfRule type="cellIs" priority="342" stopIfTrue="1" operator="equal">
      <formula>"10, 25, 50, 100"</formula>
    </cfRule>
  </conditionalFormatting>
  <conditionalFormatting sqref="T46">
    <cfRule type="cellIs" dxfId="303" priority="338" stopIfTrue="1" operator="equal">
      <formula>"IV"</formula>
    </cfRule>
    <cfRule type="cellIs" dxfId="302" priority="339" stopIfTrue="1" operator="equal">
      <formula>"III"</formula>
    </cfRule>
    <cfRule type="cellIs" dxfId="301" priority="340" stopIfTrue="1" operator="equal">
      <formula>"II"</formula>
    </cfRule>
    <cfRule type="cellIs" dxfId="300" priority="341" stopIfTrue="1" operator="equal">
      <formula>"I"</formula>
    </cfRule>
  </conditionalFormatting>
  <conditionalFormatting sqref="U46">
    <cfRule type="cellIs" dxfId="299" priority="336" stopIfTrue="1" operator="equal">
      <formula>"No Aceptable"</formula>
    </cfRule>
    <cfRule type="cellIs" dxfId="298" priority="337" stopIfTrue="1" operator="equal">
      <formula>"Aceptable"</formula>
    </cfRule>
  </conditionalFormatting>
  <conditionalFormatting sqref="U46">
    <cfRule type="cellIs" dxfId="297" priority="335" stopIfTrue="1" operator="equal">
      <formula>"No Aceptable o Aceptable Con Control Especifico"</formula>
    </cfRule>
  </conditionalFormatting>
  <conditionalFormatting sqref="U46">
    <cfRule type="containsText" dxfId="296" priority="334" stopIfTrue="1" operator="containsText" text="Mejorable">
      <formula>NOT(ISERROR(SEARCH("Mejorable",U46)))</formula>
    </cfRule>
  </conditionalFormatting>
  <conditionalFormatting sqref="P52">
    <cfRule type="cellIs" priority="333" stopIfTrue="1" operator="equal">
      <formula>"10, 25, 50, 100"</formula>
    </cfRule>
  </conditionalFormatting>
  <conditionalFormatting sqref="T52">
    <cfRule type="cellIs" dxfId="295" priority="329" stopIfTrue="1" operator="equal">
      <formula>"IV"</formula>
    </cfRule>
    <cfRule type="cellIs" dxfId="294" priority="330" stopIfTrue="1" operator="equal">
      <formula>"III"</formula>
    </cfRule>
    <cfRule type="cellIs" dxfId="293" priority="331" stopIfTrue="1" operator="equal">
      <formula>"II"</formula>
    </cfRule>
    <cfRule type="cellIs" dxfId="292" priority="332" stopIfTrue="1" operator="equal">
      <formula>"I"</formula>
    </cfRule>
  </conditionalFormatting>
  <conditionalFormatting sqref="U52">
    <cfRule type="cellIs" dxfId="291" priority="327" stopIfTrue="1" operator="equal">
      <formula>"No Aceptable"</formula>
    </cfRule>
    <cfRule type="cellIs" dxfId="290" priority="328" stopIfTrue="1" operator="equal">
      <formula>"Aceptable"</formula>
    </cfRule>
  </conditionalFormatting>
  <conditionalFormatting sqref="U52">
    <cfRule type="cellIs" dxfId="289" priority="326" stopIfTrue="1" operator="equal">
      <formula>"No Aceptable o Aceptable Con Control Especifico"</formula>
    </cfRule>
  </conditionalFormatting>
  <conditionalFormatting sqref="U52">
    <cfRule type="containsText" dxfId="288" priority="325" stopIfTrue="1" operator="containsText" text="Mejorable">
      <formula>NOT(ISERROR(SEARCH("Mejorable",U52)))</formula>
    </cfRule>
  </conditionalFormatting>
  <conditionalFormatting sqref="P47">
    <cfRule type="cellIs" priority="324" stopIfTrue="1" operator="equal">
      <formula>"10, 25, 50, 100"</formula>
    </cfRule>
  </conditionalFormatting>
  <conditionalFormatting sqref="T47">
    <cfRule type="cellIs" dxfId="287" priority="320" stopIfTrue="1" operator="equal">
      <formula>"IV"</formula>
    </cfRule>
    <cfRule type="cellIs" dxfId="286" priority="321" stopIfTrue="1" operator="equal">
      <formula>"III"</formula>
    </cfRule>
    <cfRule type="cellIs" dxfId="285" priority="322" stopIfTrue="1" operator="equal">
      <formula>"II"</formula>
    </cfRule>
    <cfRule type="cellIs" dxfId="284" priority="323" stopIfTrue="1" operator="equal">
      <formula>"I"</formula>
    </cfRule>
  </conditionalFormatting>
  <conditionalFormatting sqref="U47">
    <cfRule type="cellIs" dxfId="283" priority="318" stopIfTrue="1" operator="equal">
      <formula>"No Aceptable"</formula>
    </cfRule>
    <cfRule type="cellIs" dxfId="282" priority="319" stopIfTrue="1" operator="equal">
      <formula>"Aceptable"</formula>
    </cfRule>
  </conditionalFormatting>
  <conditionalFormatting sqref="U47">
    <cfRule type="cellIs" dxfId="281" priority="317" stopIfTrue="1" operator="equal">
      <formula>"No Aceptable o Aceptable Con Control Especifico"</formula>
    </cfRule>
  </conditionalFormatting>
  <conditionalFormatting sqref="U47">
    <cfRule type="containsText" dxfId="280" priority="316" stopIfTrue="1" operator="containsText" text="Mejorable">
      <formula>NOT(ISERROR(SEARCH("Mejorable",U47)))</formula>
    </cfRule>
  </conditionalFormatting>
  <conditionalFormatting sqref="P48">
    <cfRule type="cellIs" priority="315" stopIfTrue="1" operator="equal">
      <formula>"10, 25, 50, 100"</formula>
    </cfRule>
  </conditionalFormatting>
  <conditionalFormatting sqref="T48">
    <cfRule type="cellIs" dxfId="279" priority="311" stopIfTrue="1" operator="equal">
      <formula>"IV"</formula>
    </cfRule>
    <cfRule type="cellIs" dxfId="278" priority="312" stopIfTrue="1" operator="equal">
      <formula>"III"</formula>
    </cfRule>
    <cfRule type="cellIs" dxfId="277" priority="313" stopIfTrue="1" operator="equal">
      <formula>"II"</formula>
    </cfRule>
    <cfRule type="cellIs" dxfId="276" priority="314" stopIfTrue="1" operator="equal">
      <formula>"I"</formula>
    </cfRule>
  </conditionalFormatting>
  <conditionalFormatting sqref="U48">
    <cfRule type="cellIs" dxfId="275" priority="309" stopIfTrue="1" operator="equal">
      <formula>"No Aceptable"</formula>
    </cfRule>
    <cfRule type="cellIs" dxfId="274" priority="310" stopIfTrue="1" operator="equal">
      <formula>"Aceptable"</formula>
    </cfRule>
  </conditionalFormatting>
  <conditionalFormatting sqref="U48">
    <cfRule type="cellIs" dxfId="273" priority="308" stopIfTrue="1" operator="equal">
      <formula>"No Aceptable o Aceptable Con Control Especifico"</formula>
    </cfRule>
  </conditionalFormatting>
  <conditionalFormatting sqref="U48">
    <cfRule type="containsText" dxfId="272" priority="307" stopIfTrue="1" operator="containsText" text="Mejorable">
      <formula>NOT(ISERROR(SEARCH("Mejorable",U48)))</formula>
    </cfRule>
  </conditionalFormatting>
  <conditionalFormatting sqref="P49">
    <cfRule type="cellIs" priority="306" stopIfTrue="1" operator="equal">
      <formula>"10, 25, 50, 100"</formula>
    </cfRule>
  </conditionalFormatting>
  <conditionalFormatting sqref="T49">
    <cfRule type="cellIs" dxfId="271" priority="302" stopIfTrue="1" operator="equal">
      <formula>"IV"</formula>
    </cfRule>
    <cfRule type="cellIs" dxfId="270" priority="303" stopIfTrue="1" operator="equal">
      <formula>"III"</formula>
    </cfRule>
    <cfRule type="cellIs" dxfId="269" priority="304" stopIfTrue="1" operator="equal">
      <formula>"II"</formula>
    </cfRule>
    <cfRule type="cellIs" dxfId="268" priority="305" stopIfTrue="1" operator="equal">
      <formula>"I"</formula>
    </cfRule>
  </conditionalFormatting>
  <conditionalFormatting sqref="U49">
    <cfRule type="cellIs" dxfId="267" priority="300" stopIfTrue="1" operator="equal">
      <formula>"No Aceptable"</formula>
    </cfRule>
    <cfRule type="cellIs" dxfId="266" priority="301" stopIfTrue="1" operator="equal">
      <formula>"Aceptable"</formula>
    </cfRule>
  </conditionalFormatting>
  <conditionalFormatting sqref="U49">
    <cfRule type="cellIs" dxfId="265" priority="299" stopIfTrue="1" operator="equal">
      <formula>"No Aceptable o Aceptable Con Control Especifico"</formula>
    </cfRule>
  </conditionalFormatting>
  <conditionalFormatting sqref="U49">
    <cfRule type="containsText" dxfId="264" priority="298" stopIfTrue="1" operator="containsText" text="Mejorable">
      <formula>NOT(ISERROR(SEARCH("Mejorable",U49)))</formula>
    </cfRule>
  </conditionalFormatting>
  <conditionalFormatting sqref="P53">
    <cfRule type="cellIs" priority="297" stopIfTrue="1" operator="equal">
      <formula>"10, 25, 50, 100"</formula>
    </cfRule>
  </conditionalFormatting>
  <conditionalFormatting sqref="T53">
    <cfRule type="cellIs" dxfId="263" priority="293" stopIfTrue="1" operator="equal">
      <formula>"IV"</formula>
    </cfRule>
    <cfRule type="cellIs" dxfId="262" priority="294" stopIfTrue="1" operator="equal">
      <formula>"III"</formula>
    </cfRule>
    <cfRule type="cellIs" dxfId="261" priority="295" stopIfTrue="1" operator="equal">
      <formula>"II"</formula>
    </cfRule>
    <cfRule type="cellIs" dxfId="260" priority="296" stopIfTrue="1" operator="equal">
      <formula>"I"</formula>
    </cfRule>
  </conditionalFormatting>
  <conditionalFormatting sqref="U53">
    <cfRule type="cellIs" dxfId="259" priority="291" stopIfTrue="1" operator="equal">
      <formula>"No Aceptable"</formula>
    </cfRule>
    <cfRule type="cellIs" dxfId="258" priority="292" stopIfTrue="1" operator="equal">
      <formula>"Aceptable"</formula>
    </cfRule>
  </conditionalFormatting>
  <conditionalFormatting sqref="U53">
    <cfRule type="cellIs" dxfId="257" priority="290" stopIfTrue="1" operator="equal">
      <formula>"No Aceptable o Aceptable Con Control Especifico"</formula>
    </cfRule>
  </conditionalFormatting>
  <conditionalFormatting sqref="U53">
    <cfRule type="containsText" dxfId="256" priority="289" stopIfTrue="1" operator="containsText" text="Mejorable">
      <formula>NOT(ISERROR(SEARCH("Mejorable",U53)))</formula>
    </cfRule>
  </conditionalFormatting>
  <conditionalFormatting sqref="P54">
    <cfRule type="cellIs" priority="288" stopIfTrue="1" operator="equal">
      <formula>"10, 25, 50, 100"</formula>
    </cfRule>
  </conditionalFormatting>
  <conditionalFormatting sqref="T54">
    <cfRule type="cellIs" dxfId="255" priority="284" stopIfTrue="1" operator="equal">
      <formula>"IV"</formula>
    </cfRule>
    <cfRule type="cellIs" dxfId="254" priority="285" stopIfTrue="1" operator="equal">
      <formula>"III"</formula>
    </cfRule>
    <cfRule type="cellIs" dxfId="253" priority="286" stopIfTrue="1" operator="equal">
      <formula>"II"</formula>
    </cfRule>
    <cfRule type="cellIs" dxfId="252" priority="287" stopIfTrue="1" operator="equal">
      <formula>"I"</formula>
    </cfRule>
  </conditionalFormatting>
  <conditionalFormatting sqref="U54">
    <cfRule type="cellIs" dxfId="251" priority="282" stopIfTrue="1" operator="equal">
      <formula>"No Aceptable"</formula>
    </cfRule>
    <cfRule type="cellIs" dxfId="250" priority="283" stopIfTrue="1" operator="equal">
      <formula>"Aceptable"</formula>
    </cfRule>
  </conditionalFormatting>
  <conditionalFormatting sqref="U54">
    <cfRule type="cellIs" dxfId="249" priority="281" stopIfTrue="1" operator="equal">
      <formula>"No Aceptable o Aceptable Con Control Especifico"</formula>
    </cfRule>
  </conditionalFormatting>
  <conditionalFormatting sqref="U54">
    <cfRule type="containsText" dxfId="248" priority="280" stopIfTrue="1" operator="containsText" text="Mejorable">
      <formula>NOT(ISERROR(SEARCH("Mejorable",U54)))</formula>
    </cfRule>
  </conditionalFormatting>
  <conditionalFormatting sqref="P68:P71">
    <cfRule type="cellIs" priority="279" stopIfTrue="1" operator="equal">
      <formula>"10, 25, 50, 100"</formula>
    </cfRule>
  </conditionalFormatting>
  <conditionalFormatting sqref="T68:T71">
    <cfRule type="cellIs" dxfId="247" priority="275" stopIfTrue="1" operator="equal">
      <formula>"IV"</formula>
    </cfRule>
    <cfRule type="cellIs" dxfId="246" priority="276" stopIfTrue="1" operator="equal">
      <formula>"III"</formula>
    </cfRule>
    <cfRule type="cellIs" dxfId="245" priority="277" stopIfTrue="1" operator="equal">
      <formula>"II"</formula>
    </cfRule>
    <cfRule type="cellIs" dxfId="244" priority="278" stopIfTrue="1" operator="equal">
      <formula>"I"</formula>
    </cfRule>
  </conditionalFormatting>
  <conditionalFormatting sqref="U68:U71">
    <cfRule type="cellIs" dxfId="243" priority="273" stopIfTrue="1" operator="equal">
      <formula>"No Aceptable"</formula>
    </cfRule>
    <cfRule type="cellIs" dxfId="242" priority="274" stopIfTrue="1" operator="equal">
      <formula>"Aceptable"</formula>
    </cfRule>
  </conditionalFormatting>
  <conditionalFormatting sqref="U68:U71">
    <cfRule type="cellIs" dxfId="241" priority="272" stopIfTrue="1" operator="equal">
      <formula>"No Aceptable o Aceptable Con Control Especifico"</formula>
    </cfRule>
  </conditionalFormatting>
  <conditionalFormatting sqref="U68:U71">
    <cfRule type="containsText" dxfId="240" priority="271" stopIfTrue="1" operator="containsText" text="Mejorable">
      <formula>NOT(ISERROR(SEARCH("Mejorable",U68)))</formula>
    </cfRule>
  </conditionalFormatting>
  <conditionalFormatting sqref="P63:P64">
    <cfRule type="cellIs" priority="270" stopIfTrue="1" operator="equal">
      <formula>"10, 25, 50, 100"</formula>
    </cfRule>
  </conditionalFormatting>
  <conditionalFormatting sqref="T63:T64">
    <cfRule type="cellIs" dxfId="239" priority="266" stopIfTrue="1" operator="equal">
      <formula>"IV"</formula>
    </cfRule>
    <cfRule type="cellIs" dxfId="238" priority="267" stopIfTrue="1" operator="equal">
      <formula>"III"</formula>
    </cfRule>
    <cfRule type="cellIs" dxfId="237" priority="268" stopIfTrue="1" operator="equal">
      <formula>"II"</formula>
    </cfRule>
    <cfRule type="cellIs" dxfId="236" priority="269" stopIfTrue="1" operator="equal">
      <formula>"I"</formula>
    </cfRule>
  </conditionalFormatting>
  <conditionalFormatting sqref="U63:U64">
    <cfRule type="cellIs" dxfId="235" priority="264" stopIfTrue="1" operator="equal">
      <formula>"No Aceptable"</formula>
    </cfRule>
    <cfRule type="cellIs" dxfId="234" priority="265" stopIfTrue="1" operator="equal">
      <formula>"Aceptable"</formula>
    </cfRule>
  </conditionalFormatting>
  <conditionalFormatting sqref="U63:U64">
    <cfRule type="cellIs" dxfId="233" priority="263" stopIfTrue="1" operator="equal">
      <formula>"No Aceptable o Aceptable Con Control Especifico"</formula>
    </cfRule>
  </conditionalFormatting>
  <conditionalFormatting sqref="U63:U64">
    <cfRule type="containsText" dxfId="232" priority="262" stopIfTrue="1" operator="containsText" text="Mejorable">
      <formula>NOT(ISERROR(SEARCH("Mejorable",U63)))</formula>
    </cfRule>
  </conditionalFormatting>
  <conditionalFormatting sqref="P59">
    <cfRule type="cellIs" priority="261" stopIfTrue="1" operator="equal">
      <formula>"10, 25, 50, 100"</formula>
    </cfRule>
  </conditionalFormatting>
  <conditionalFormatting sqref="T59">
    <cfRule type="cellIs" dxfId="231" priority="257" stopIfTrue="1" operator="equal">
      <formula>"IV"</formula>
    </cfRule>
    <cfRule type="cellIs" dxfId="230" priority="258" stopIfTrue="1" operator="equal">
      <formula>"III"</formula>
    </cfRule>
    <cfRule type="cellIs" dxfId="229" priority="259" stopIfTrue="1" operator="equal">
      <formula>"II"</formula>
    </cfRule>
    <cfRule type="cellIs" dxfId="228" priority="260" stopIfTrue="1" operator="equal">
      <formula>"I"</formula>
    </cfRule>
  </conditionalFormatting>
  <conditionalFormatting sqref="U59">
    <cfRule type="cellIs" dxfId="227" priority="255" stopIfTrue="1" operator="equal">
      <formula>"No Aceptable"</formula>
    </cfRule>
    <cfRule type="cellIs" dxfId="226" priority="256" stopIfTrue="1" operator="equal">
      <formula>"Aceptable"</formula>
    </cfRule>
  </conditionalFormatting>
  <conditionalFormatting sqref="U59">
    <cfRule type="cellIs" dxfId="225" priority="254" stopIfTrue="1" operator="equal">
      <formula>"No Aceptable o Aceptable Con Control Especifico"</formula>
    </cfRule>
  </conditionalFormatting>
  <conditionalFormatting sqref="U59">
    <cfRule type="containsText" dxfId="224" priority="253" stopIfTrue="1" operator="containsText" text="Mejorable">
      <formula>NOT(ISERROR(SEARCH("Mejorable",U59)))</formula>
    </cfRule>
  </conditionalFormatting>
  <conditionalFormatting sqref="P65">
    <cfRule type="cellIs" priority="252" stopIfTrue="1" operator="equal">
      <formula>"10, 25, 50, 100"</formula>
    </cfRule>
  </conditionalFormatting>
  <conditionalFormatting sqref="T65">
    <cfRule type="cellIs" dxfId="223" priority="248" stopIfTrue="1" operator="equal">
      <formula>"IV"</formula>
    </cfRule>
    <cfRule type="cellIs" dxfId="222" priority="249" stopIfTrue="1" operator="equal">
      <formula>"III"</formula>
    </cfRule>
    <cfRule type="cellIs" dxfId="221" priority="250" stopIfTrue="1" operator="equal">
      <formula>"II"</formula>
    </cfRule>
    <cfRule type="cellIs" dxfId="220" priority="251" stopIfTrue="1" operator="equal">
      <formula>"I"</formula>
    </cfRule>
  </conditionalFormatting>
  <conditionalFormatting sqref="U65">
    <cfRule type="cellIs" dxfId="219" priority="246" stopIfTrue="1" operator="equal">
      <formula>"No Aceptable"</formula>
    </cfRule>
    <cfRule type="cellIs" dxfId="218" priority="247" stopIfTrue="1" operator="equal">
      <formula>"Aceptable"</formula>
    </cfRule>
  </conditionalFormatting>
  <conditionalFormatting sqref="U65">
    <cfRule type="cellIs" dxfId="217" priority="245" stopIfTrue="1" operator="equal">
      <formula>"No Aceptable o Aceptable Con Control Especifico"</formula>
    </cfRule>
  </conditionalFormatting>
  <conditionalFormatting sqref="U65">
    <cfRule type="containsText" dxfId="216" priority="244" stopIfTrue="1" operator="containsText" text="Mejorable">
      <formula>NOT(ISERROR(SEARCH("Mejorable",U65)))</formula>
    </cfRule>
  </conditionalFormatting>
  <conditionalFormatting sqref="P60">
    <cfRule type="cellIs" priority="243" stopIfTrue="1" operator="equal">
      <formula>"10, 25, 50, 100"</formula>
    </cfRule>
  </conditionalFormatting>
  <conditionalFormatting sqref="T60">
    <cfRule type="cellIs" dxfId="215" priority="239" stopIfTrue="1" operator="equal">
      <formula>"IV"</formula>
    </cfRule>
    <cfRule type="cellIs" dxfId="214" priority="240" stopIfTrue="1" operator="equal">
      <formula>"III"</formula>
    </cfRule>
    <cfRule type="cellIs" dxfId="213" priority="241" stopIfTrue="1" operator="equal">
      <formula>"II"</formula>
    </cfRule>
    <cfRule type="cellIs" dxfId="212" priority="242" stopIfTrue="1" operator="equal">
      <formula>"I"</formula>
    </cfRule>
  </conditionalFormatting>
  <conditionalFormatting sqref="U60">
    <cfRule type="cellIs" dxfId="211" priority="237" stopIfTrue="1" operator="equal">
      <formula>"No Aceptable"</formula>
    </cfRule>
    <cfRule type="cellIs" dxfId="210" priority="238" stopIfTrue="1" operator="equal">
      <formula>"Aceptable"</formula>
    </cfRule>
  </conditionalFormatting>
  <conditionalFormatting sqref="U60">
    <cfRule type="cellIs" dxfId="209" priority="236" stopIfTrue="1" operator="equal">
      <formula>"No Aceptable o Aceptable Con Control Especifico"</formula>
    </cfRule>
  </conditionalFormatting>
  <conditionalFormatting sqref="U60">
    <cfRule type="containsText" dxfId="208" priority="235" stopIfTrue="1" operator="containsText" text="Mejorable">
      <formula>NOT(ISERROR(SEARCH("Mejorable",U60)))</formula>
    </cfRule>
  </conditionalFormatting>
  <conditionalFormatting sqref="P61">
    <cfRule type="cellIs" priority="234" stopIfTrue="1" operator="equal">
      <formula>"10, 25, 50, 100"</formula>
    </cfRule>
  </conditionalFormatting>
  <conditionalFormatting sqref="T61">
    <cfRule type="cellIs" dxfId="207" priority="230" stopIfTrue="1" operator="equal">
      <formula>"IV"</formula>
    </cfRule>
    <cfRule type="cellIs" dxfId="206" priority="231" stopIfTrue="1" operator="equal">
      <formula>"III"</formula>
    </cfRule>
    <cfRule type="cellIs" dxfId="205" priority="232" stopIfTrue="1" operator="equal">
      <formula>"II"</formula>
    </cfRule>
    <cfRule type="cellIs" dxfId="204" priority="233" stopIfTrue="1" operator="equal">
      <formula>"I"</formula>
    </cfRule>
  </conditionalFormatting>
  <conditionalFormatting sqref="U61">
    <cfRule type="cellIs" dxfId="203" priority="228" stopIfTrue="1" operator="equal">
      <formula>"No Aceptable"</formula>
    </cfRule>
    <cfRule type="cellIs" dxfId="202" priority="229" stopIfTrue="1" operator="equal">
      <formula>"Aceptable"</formula>
    </cfRule>
  </conditionalFormatting>
  <conditionalFormatting sqref="U61">
    <cfRule type="cellIs" dxfId="201" priority="227" stopIfTrue="1" operator="equal">
      <formula>"No Aceptable o Aceptable Con Control Especifico"</formula>
    </cfRule>
  </conditionalFormatting>
  <conditionalFormatting sqref="U61">
    <cfRule type="containsText" dxfId="200" priority="226" stopIfTrue="1" operator="containsText" text="Mejorable">
      <formula>NOT(ISERROR(SEARCH("Mejorable",U61)))</formula>
    </cfRule>
  </conditionalFormatting>
  <conditionalFormatting sqref="P62">
    <cfRule type="cellIs" priority="225" stopIfTrue="1" operator="equal">
      <formula>"10, 25, 50, 100"</formula>
    </cfRule>
  </conditionalFormatting>
  <conditionalFormatting sqref="T62">
    <cfRule type="cellIs" dxfId="199" priority="221" stopIfTrue="1" operator="equal">
      <formula>"IV"</formula>
    </cfRule>
    <cfRule type="cellIs" dxfId="198" priority="222" stopIfTrue="1" operator="equal">
      <formula>"III"</formula>
    </cfRule>
    <cfRule type="cellIs" dxfId="197" priority="223" stopIfTrue="1" operator="equal">
      <formula>"II"</formula>
    </cfRule>
    <cfRule type="cellIs" dxfId="196" priority="224" stopIfTrue="1" operator="equal">
      <formula>"I"</formula>
    </cfRule>
  </conditionalFormatting>
  <conditionalFormatting sqref="U62">
    <cfRule type="cellIs" dxfId="195" priority="219" stopIfTrue="1" operator="equal">
      <formula>"No Aceptable"</formula>
    </cfRule>
    <cfRule type="cellIs" dxfId="194" priority="220" stopIfTrue="1" operator="equal">
      <formula>"Aceptable"</formula>
    </cfRule>
  </conditionalFormatting>
  <conditionalFormatting sqref="U62">
    <cfRule type="cellIs" dxfId="193" priority="218" stopIfTrue="1" operator="equal">
      <formula>"No Aceptable o Aceptable Con Control Especifico"</formula>
    </cfRule>
  </conditionalFormatting>
  <conditionalFormatting sqref="U62">
    <cfRule type="containsText" dxfId="192" priority="217" stopIfTrue="1" operator="containsText" text="Mejorable">
      <formula>NOT(ISERROR(SEARCH("Mejorable",U62)))</formula>
    </cfRule>
  </conditionalFormatting>
  <conditionalFormatting sqref="P66">
    <cfRule type="cellIs" priority="216" stopIfTrue="1" operator="equal">
      <formula>"10, 25, 50, 100"</formula>
    </cfRule>
  </conditionalFormatting>
  <conditionalFormatting sqref="T66">
    <cfRule type="cellIs" dxfId="191" priority="212" stopIfTrue="1" operator="equal">
      <formula>"IV"</formula>
    </cfRule>
    <cfRule type="cellIs" dxfId="190" priority="213" stopIfTrue="1" operator="equal">
      <formula>"III"</formula>
    </cfRule>
    <cfRule type="cellIs" dxfId="189" priority="214" stopIfTrue="1" operator="equal">
      <formula>"II"</formula>
    </cfRule>
    <cfRule type="cellIs" dxfId="188" priority="215" stopIfTrue="1" operator="equal">
      <formula>"I"</formula>
    </cfRule>
  </conditionalFormatting>
  <conditionalFormatting sqref="U66">
    <cfRule type="cellIs" dxfId="187" priority="210" stopIfTrue="1" operator="equal">
      <formula>"No Aceptable"</formula>
    </cfRule>
    <cfRule type="cellIs" dxfId="186" priority="211" stopIfTrue="1" operator="equal">
      <formula>"Aceptable"</formula>
    </cfRule>
  </conditionalFormatting>
  <conditionalFormatting sqref="U66">
    <cfRule type="cellIs" dxfId="185" priority="209" stopIfTrue="1" operator="equal">
      <formula>"No Aceptable o Aceptable Con Control Especifico"</formula>
    </cfRule>
  </conditionalFormatting>
  <conditionalFormatting sqref="U66">
    <cfRule type="containsText" dxfId="184" priority="208" stopIfTrue="1" operator="containsText" text="Mejorable">
      <formula>NOT(ISERROR(SEARCH("Mejorable",U66)))</formula>
    </cfRule>
  </conditionalFormatting>
  <conditionalFormatting sqref="P67">
    <cfRule type="cellIs" priority="207" stopIfTrue="1" operator="equal">
      <formula>"10, 25, 50, 100"</formula>
    </cfRule>
  </conditionalFormatting>
  <conditionalFormatting sqref="T67">
    <cfRule type="cellIs" dxfId="183" priority="203" stopIfTrue="1" operator="equal">
      <formula>"IV"</formula>
    </cfRule>
    <cfRule type="cellIs" dxfId="182" priority="204" stopIfTrue="1" operator="equal">
      <formula>"III"</formula>
    </cfRule>
    <cfRule type="cellIs" dxfId="181" priority="205" stopIfTrue="1" operator="equal">
      <formula>"II"</formula>
    </cfRule>
    <cfRule type="cellIs" dxfId="180" priority="206" stopIfTrue="1" operator="equal">
      <formula>"I"</formula>
    </cfRule>
  </conditionalFormatting>
  <conditionalFormatting sqref="U67">
    <cfRule type="cellIs" dxfId="179" priority="201" stopIfTrue="1" operator="equal">
      <formula>"No Aceptable"</formula>
    </cfRule>
    <cfRule type="cellIs" dxfId="178" priority="202" stopIfTrue="1" operator="equal">
      <formula>"Aceptable"</formula>
    </cfRule>
  </conditionalFormatting>
  <conditionalFormatting sqref="U67">
    <cfRule type="cellIs" dxfId="177" priority="200" stopIfTrue="1" operator="equal">
      <formula>"No Aceptable o Aceptable Con Control Especifico"</formula>
    </cfRule>
  </conditionalFormatting>
  <conditionalFormatting sqref="U67">
    <cfRule type="containsText" dxfId="176" priority="199" stopIfTrue="1" operator="containsText" text="Mejorable">
      <formula>NOT(ISERROR(SEARCH("Mejorable",U67)))</formula>
    </cfRule>
  </conditionalFormatting>
  <conditionalFormatting sqref="P85 P94 P90:P91">
    <cfRule type="cellIs" priority="198" stopIfTrue="1" operator="equal">
      <formula>"10, 25, 50, 100"</formula>
    </cfRule>
  </conditionalFormatting>
  <conditionalFormatting sqref="T85 T94 T90:T91">
    <cfRule type="cellIs" dxfId="175" priority="194" stopIfTrue="1" operator="equal">
      <formula>"IV"</formula>
    </cfRule>
    <cfRule type="cellIs" dxfId="174" priority="195" stopIfTrue="1" operator="equal">
      <formula>"III"</formula>
    </cfRule>
    <cfRule type="cellIs" dxfId="173" priority="196" stopIfTrue="1" operator="equal">
      <formula>"II"</formula>
    </cfRule>
    <cfRule type="cellIs" dxfId="172" priority="197" stopIfTrue="1" operator="equal">
      <formula>"I"</formula>
    </cfRule>
  </conditionalFormatting>
  <conditionalFormatting sqref="U85 U94 U90:U91">
    <cfRule type="cellIs" dxfId="171" priority="192" stopIfTrue="1" operator="equal">
      <formula>"No Aceptable"</formula>
    </cfRule>
    <cfRule type="cellIs" dxfId="170" priority="193" stopIfTrue="1" operator="equal">
      <formula>"Aceptable"</formula>
    </cfRule>
  </conditionalFormatting>
  <conditionalFormatting sqref="U85 U94 U90:U91">
    <cfRule type="cellIs" dxfId="169" priority="191" stopIfTrue="1" operator="equal">
      <formula>"No Aceptable o Aceptable Con Control Especifico"</formula>
    </cfRule>
  </conditionalFormatting>
  <conditionalFormatting sqref="U85 U94 U90:U91">
    <cfRule type="containsText" dxfId="168" priority="190" stopIfTrue="1" operator="containsText" text="Mejorable">
      <formula>NOT(ISERROR(SEARCH("Mejorable",U85)))</formula>
    </cfRule>
  </conditionalFormatting>
  <conditionalFormatting sqref="P76 P78">
    <cfRule type="cellIs" priority="189" stopIfTrue="1" operator="equal">
      <formula>"10, 25, 50, 100"</formula>
    </cfRule>
  </conditionalFormatting>
  <conditionalFormatting sqref="T76 T78">
    <cfRule type="cellIs" dxfId="167" priority="185" stopIfTrue="1" operator="equal">
      <formula>"IV"</formula>
    </cfRule>
    <cfRule type="cellIs" dxfId="166" priority="186" stopIfTrue="1" operator="equal">
      <formula>"III"</formula>
    </cfRule>
    <cfRule type="cellIs" dxfId="165" priority="187" stopIfTrue="1" operator="equal">
      <formula>"II"</formula>
    </cfRule>
    <cfRule type="cellIs" dxfId="164" priority="188" stopIfTrue="1" operator="equal">
      <formula>"I"</formula>
    </cfRule>
  </conditionalFormatting>
  <conditionalFormatting sqref="U76 U78">
    <cfRule type="cellIs" dxfId="163" priority="183" stopIfTrue="1" operator="equal">
      <formula>"No Aceptable"</formula>
    </cfRule>
    <cfRule type="cellIs" dxfId="162" priority="184" stopIfTrue="1" operator="equal">
      <formula>"Aceptable"</formula>
    </cfRule>
  </conditionalFormatting>
  <conditionalFormatting sqref="U76 U78">
    <cfRule type="cellIs" dxfId="161" priority="182" stopIfTrue="1" operator="equal">
      <formula>"No Aceptable o Aceptable Con Control Especifico"</formula>
    </cfRule>
  </conditionalFormatting>
  <conditionalFormatting sqref="U76 U78">
    <cfRule type="containsText" dxfId="160" priority="181" stopIfTrue="1" operator="containsText" text="Mejorable">
      <formula>NOT(ISERROR(SEARCH("Mejorable",U76)))</formula>
    </cfRule>
  </conditionalFormatting>
  <conditionalFormatting sqref="P72">
    <cfRule type="cellIs" priority="180" stopIfTrue="1" operator="equal">
      <formula>"10, 25, 50, 100"</formula>
    </cfRule>
  </conditionalFormatting>
  <conditionalFormatting sqref="T72">
    <cfRule type="cellIs" dxfId="159" priority="176" stopIfTrue="1" operator="equal">
      <formula>"IV"</formula>
    </cfRule>
    <cfRule type="cellIs" dxfId="158" priority="177" stopIfTrue="1" operator="equal">
      <formula>"III"</formula>
    </cfRule>
    <cfRule type="cellIs" dxfId="157" priority="178" stopIfTrue="1" operator="equal">
      <formula>"II"</formula>
    </cfRule>
    <cfRule type="cellIs" dxfId="156" priority="179" stopIfTrue="1" operator="equal">
      <formula>"I"</formula>
    </cfRule>
  </conditionalFormatting>
  <conditionalFormatting sqref="U72">
    <cfRule type="cellIs" dxfId="155" priority="174" stopIfTrue="1" operator="equal">
      <formula>"No Aceptable"</formula>
    </cfRule>
    <cfRule type="cellIs" dxfId="154" priority="175" stopIfTrue="1" operator="equal">
      <formula>"Aceptable"</formula>
    </cfRule>
  </conditionalFormatting>
  <conditionalFormatting sqref="U72">
    <cfRule type="cellIs" dxfId="153" priority="173" stopIfTrue="1" operator="equal">
      <formula>"No Aceptable o Aceptable Con Control Especifico"</formula>
    </cfRule>
  </conditionalFormatting>
  <conditionalFormatting sqref="U72">
    <cfRule type="containsText" dxfId="152" priority="172" stopIfTrue="1" operator="containsText" text="Mejorable">
      <formula>NOT(ISERROR(SEARCH("Mejorable",U72)))</formula>
    </cfRule>
  </conditionalFormatting>
  <conditionalFormatting sqref="P80">
    <cfRule type="cellIs" priority="171" stopIfTrue="1" operator="equal">
      <formula>"10, 25, 50, 100"</formula>
    </cfRule>
  </conditionalFormatting>
  <conditionalFormatting sqref="T80">
    <cfRule type="cellIs" dxfId="151" priority="167" stopIfTrue="1" operator="equal">
      <formula>"IV"</formula>
    </cfRule>
    <cfRule type="cellIs" dxfId="150" priority="168" stopIfTrue="1" operator="equal">
      <formula>"III"</formula>
    </cfRule>
    <cfRule type="cellIs" dxfId="149" priority="169" stopIfTrue="1" operator="equal">
      <formula>"II"</formula>
    </cfRule>
    <cfRule type="cellIs" dxfId="148" priority="170" stopIfTrue="1" operator="equal">
      <formula>"I"</formula>
    </cfRule>
  </conditionalFormatting>
  <conditionalFormatting sqref="U80">
    <cfRule type="cellIs" dxfId="147" priority="165" stopIfTrue="1" operator="equal">
      <formula>"No Aceptable"</formula>
    </cfRule>
    <cfRule type="cellIs" dxfId="146" priority="166" stopIfTrue="1" operator="equal">
      <formula>"Aceptable"</formula>
    </cfRule>
  </conditionalFormatting>
  <conditionalFormatting sqref="U80">
    <cfRule type="cellIs" dxfId="145" priority="164" stopIfTrue="1" operator="equal">
      <formula>"No Aceptable o Aceptable Con Control Especifico"</formula>
    </cfRule>
  </conditionalFormatting>
  <conditionalFormatting sqref="U80">
    <cfRule type="containsText" dxfId="144" priority="163" stopIfTrue="1" operator="containsText" text="Mejorable">
      <formula>NOT(ISERROR(SEARCH("Mejorable",U80)))</formula>
    </cfRule>
  </conditionalFormatting>
  <conditionalFormatting sqref="P73">
    <cfRule type="cellIs" priority="162" stopIfTrue="1" operator="equal">
      <formula>"10, 25, 50, 100"</formula>
    </cfRule>
  </conditionalFormatting>
  <conditionalFormatting sqref="T73">
    <cfRule type="cellIs" dxfId="143" priority="158" stopIfTrue="1" operator="equal">
      <formula>"IV"</formula>
    </cfRule>
    <cfRule type="cellIs" dxfId="142" priority="159" stopIfTrue="1" operator="equal">
      <formula>"III"</formula>
    </cfRule>
    <cfRule type="cellIs" dxfId="141" priority="160" stopIfTrue="1" operator="equal">
      <formula>"II"</formula>
    </cfRule>
    <cfRule type="cellIs" dxfId="140" priority="161" stopIfTrue="1" operator="equal">
      <formula>"I"</formula>
    </cfRule>
  </conditionalFormatting>
  <conditionalFormatting sqref="U73">
    <cfRule type="cellIs" dxfId="139" priority="156" stopIfTrue="1" operator="equal">
      <formula>"No Aceptable"</formula>
    </cfRule>
    <cfRule type="cellIs" dxfId="138" priority="157" stopIfTrue="1" operator="equal">
      <formula>"Aceptable"</formula>
    </cfRule>
  </conditionalFormatting>
  <conditionalFormatting sqref="U73">
    <cfRule type="cellIs" dxfId="137" priority="155" stopIfTrue="1" operator="equal">
      <formula>"No Aceptable o Aceptable Con Control Especifico"</formula>
    </cfRule>
  </conditionalFormatting>
  <conditionalFormatting sqref="U73">
    <cfRule type="containsText" dxfId="136" priority="154" stopIfTrue="1" operator="containsText" text="Mejorable">
      <formula>NOT(ISERROR(SEARCH("Mejorable",U73)))</formula>
    </cfRule>
  </conditionalFormatting>
  <conditionalFormatting sqref="P74">
    <cfRule type="cellIs" priority="153" stopIfTrue="1" operator="equal">
      <formula>"10, 25, 50, 100"</formula>
    </cfRule>
  </conditionalFormatting>
  <conditionalFormatting sqref="T74">
    <cfRule type="cellIs" dxfId="135" priority="149" stopIfTrue="1" operator="equal">
      <formula>"IV"</formula>
    </cfRule>
    <cfRule type="cellIs" dxfId="134" priority="150" stopIfTrue="1" operator="equal">
      <formula>"III"</formula>
    </cfRule>
    <cfRule type="cellIs" dxfId="133" priority="151" stopIfTrue="1" operator="equal">
      <formula>"II"</formula>
    </cfRule>
    <cfRule type="cellIs" dxfId="132" priority="152" stopIfTrue="1" operator="equal">
      <formula>"I"</formula>
    </cfRule>
  </conditionalFormatting>
  <conditionalFormatting sqref="U74">
    <cfRule type="cellIs" dxfId="131" priority="147" stopIfTrue="1" operator="equal">
      <formula>"No Aceptable"</formula>
    </cfRule>
    <cfRule type="cellIs" dxfId="130" priority="148" stopIfTrue="1" operator="equal">
      <formula>"Aceptable"</formula>
    </cfRule>
  </conditionalFormatting>
  <conditionalFormatting sqref="U74">
    <cfRule type="cellIs" dxfId="129" priority="146" stopIfTrue="1" operator="equal">
      <formula>"No Aceptable o Aceptable Con Control Especifico"</formula>
    </cfRule>
  </conditionalFormatting>
  <conditionalFormatting sqref="U74">
    <cfRule type="containsText" dxfId="128" priority="145" stopIfTrue="1" operator="containsText" text="Mejorable">
      <formula>NOT(ISERROR(SEARCH("Mejorable",U74)))</formula>
    </cfRule>
  </conditionalFormatting>
  <conditionalFormatting sqref="P75">
    <cfRule type="cellIs" priority="144" stopIfTrue="1" operator="equal">
      <formula>"10, 25, 50, 100"</formula>
    </cfRule>
  </conditionalFormatting>
  <conditionalFormatting sqref="T75">
    <cfRule type="cellIs" dxfId="127" priority="140" stopIfTrue="1" operator="equal">
      <formula>"IV"</formula>
    </cfRule>
    <cfRule type="cellIs" dxfId="126" priority="141" stopIfTrue="1" operator="equal">
      <formula>"III"</formula>
    </cfRule>
    <cfRule type="cellIs" dxfId="125" priority="142" stopIfTrue="1" operator="equal">
      <formula>"II"</formula>
    </cfRule>
    <cfRule type="cellIs" dxfId="124" priority="143" stopIfTrue="1" operator="equal">
      <formula>"I"</formula>
    </cfRule>
  </conditionalFormatting>
  <conditionalFormatting sqref="U75">
    <cfRule type="cellIs" dxfId="123" priority="138" stopIfTrue="1" operator="equal">
      <formula>"No Aceptable"</formula>
    </cfRule>
    <cfRule type="cellIs" dxfId="122" priority="139" stopIfTrue="1" operator="equal">
      <formula>"Aceptable"</formula>
    </cfRule>
  </conditionalFormatting>
  <conditionalFormatting sqref="U75">
    <cfRule type="cellIs" dxfId="121" priority="137" stopIfTrue="1" operator="equal">
      <formula>"No Aceptable o Aceptable Con Control Especifico"</formula>
    </cfRule>
  </conditionalFormatting>
  <conditionalFormatting sqref="U75">
    <cfRule type="containsText" dxfId="120" priority="136" stopIfTrue="1" operator="containsText" text="Mejorable">
      <formula>NOT(ISERROR(SEARCH("Mejorable",U75)))</formula>
    </cfRule>
  </conditionalFormatting>
  <conditionalFormatting sqref="P81">
    <cfRule type="cellIs" priority="135" stopIfTrue="1" operator="equal">
      <formula>"10, 25, 50, 100"</formula>
    </cfRule>
  </conditionalFormatting>
  <conditionalFormatting sqref="T81">
    <cfRule type="cellIs" dxfId="119" priority="131" stopIfTrue="1" operator="equal">
      <formula>"IV"</formula>
    </cfRule>
    <cfRule type="cellIs" dxfId="118" priority="132" stopIfTrue="1" operator="equal">
      <formula>"III"</formula>
    </cfRule>
    <cfRule type="cellIs" dxfId="117" priority="133" stopIfTrue="1" operator="equal">
      <formula>"II"</formula>
    </cfRule>
    <cfRule type="cellIs" dxfId="116" priority="134" stopIfTrue="1" operator="equal">
      <formula>"I"</formula>
    </cfRule>
  </conditionalFormatting>
  <conditionalFormatting sqref="U81">
    <cfRule type="cellIs" dxfId="115" priority="129" stopIfTrue="1" operator="equal">
      <formula>"No Aceptable"</formula>
    </cfRule>
    <cfRule type="cellIs" dxfId="114" priority="130" stopIfTrue="1" operator="equal">
      <formula>"Aceptable"</formula>
    </cfRule>
  </conditionalFormatting>
  <conditionalFormatting sqref="U81">
    <cfRule type="cellIs" dxfId="113" priority="128" stopIfTrue="1" operator="equal">
      <formula>"No Aceptable o Aceptable Con Control Especifico"</formula>
    </cfRule>
  </conditionalFormatting>
  <conditionalFormatting sqref="U81">
    <cfRule type="containsText" dxfId="112" priority="127" stopIfTrue="1" operator="containsText" text="Mejorable">
      <formula>NOT(ISERROR(SEARCH("Mejorable",U81)))</formula>
    </cfRule>
  </conditionalFormatting>
  <conditionalFormatting sqref="P82">
    <cfRule type="cellIs" priority="126" stopIfTrue="1" operator="equal">
      <formula>"10, 25, 50, 100"</formula>
    </cfRule>
  </conditionalFormatting>
  <conditionalFormatting sqref="T82">
    <cfRule type="cellIs" dxfId="111" priority="122" stopIfTrue="1" operator="equal">
      <formula>"IV"</formula>
    </cfRule>
    <cfRule type="cellIs" dxfId="110" priority="123" stopIfTrue="1" operator="equal">
      <formula>"III"</formula>
    </cfRule>
    <cfRule type="cellIs" dxfId="109" priority="124" stopIfTrue="1" operator="equal">
      <formula>"II"</formula>
    </cfRule>
    <cfRule type="cellIs" dxfId="108" priority="125" stopIfTrue="1" operator="equal">
      <formula>"I"</formula>
    </cfRule>
  </conditionalFormatting>
  <conditionalFormatting sqref="U82">
    <cfRule type="cellIs" dxfId="107" priority="120" stopIfTrue="1" operator="equal">
      <formula>"No Aceptable"</formula>
    </cfRule>
    <cfRule type="cellIs" dxfId="106" priority="121" stopIfTrue="1" operator="equal">
      <formula>"Aceptable"</formula>
    </cfRule>
  </conditionalFormatting>
  <conditionalFormatting sqref="U82">
    <cfRule type="cellIs" dxfId="105" priority="119" stopIfTrue="1" operator="equal">
      <formula>"No Aceptable o Aceptable Con Control Especifico"</formula>
    </cfRule>
  </conditionalFormatting>
  <conditionalFormatting sqref="U82">
    <cfRule type="containsText" dxfId="104" priority="118" stopIfTrue="1" operator="containsText" text="Mejorable">
      <formula>NOT(ISERROR(SEARCH("Mejorable",U82)))</formula>
    </cfRule>
  </conditionalFormatting>
  <conditionalFormatting sqref="P77">
    <cfRule type="cellIs" priority="117" stopIfTrue="1" operator="equal">
      <formula>"10, 25, 50, 100"</formula>
    </cfRule>
  </conditionalFormatting>
  <conditionalFormatting sqref="T77">
    <cfRule type="cellIs" dxfId="103" priority="113" stopIfTrue="1" operator="equal">
      <formula>"IV"</formula>
    </cfRule>
    <cfRule type="cellIs" dxfId="102" priority="114" stopIfTrue="1" operator="equal">
      <formula>"III"</formula>
    </cfRule>
    <cfRule type="cellIs" dxfId="101" priority="115" stopIfTrue="1" operator="equal">
      <formula>"II"</formula>
    </cfRule>
    <cfRule type="cellIs" dxfId="100" priority="116" stopIfTrue="1" operator="equal">
      <formula>"I"</formula>
    </cfRule>
  </conditionalFormatting>
  <conditionalFormatting sqref="U77">
    <cfRule type="cellIs" dxfId="99" priority="111" stopIfTrue="1" operator="equal">
      <formula>"No Aceptable"</formula>
    </cfRule>
    <cfRule type="cellIs" dxfId="98" priority="112" stopIfTrue="1" operator="equal">
      <formula>"Aceptable"</formula>
    </cfRule>
  </conditionalFormatting>
  <conditionalFormatting sqref="U77">
    <cfRule type="cellIs" dxfId="97" priority="110" stopIfTrue="1" operator="equal">
      <formula>"No Aceptable o Aceptable Con Control Especifico"</formula>
    </cfRule>
  </conditionalFormatting>
  <conditionalFormatting sqref="U77">
    <cfRule type="containsText" dxfId="96" priority="109" stopIfTrue="1" operator="containsText" text="Mejorable">
      <formula>NOT(ISERROR(SEARCH("Mejorable",U77)))</formula>
    </cfRule>
  </conditionalFormatting>
  <conditionalFormatting sqref="P93">
    <cfRule type="cellIs" priority="108" stopIfTrue="1" operator="equal">
      <formula>"10, 25, 50, 100"</formula>
    </cfRule>
  </conditionalFormatting>
  <conditionalFormatting sqref="T93">
    <cfRule type="cellIs" dxfId="95" priority="104" stopIfTrue="1" operator="equal">
      <formula>"IV"</formula>
    </cfRule>
    <cfRule type="cellIs" dxfId="94" priority="105" stopIfTrue="1" operator="equal">
      <formula>"III"</formula>
    </cfRule>
    <cfRule type="cellIs" dxfId="93" priority="106" stopIfTrue="1" operator="equal">
      <formula>"II"</formula>
    </cfRule>
    <cfRule type="cellIs" dxfId="92" priority="107" stopIfTrue="1" operator="equal">
      <formula>"I"</formula>
    </cfRule>
  </conditionalFormatting>
  <conditionalFormatting sqref="U93">
    <cfRule type="cellIs" dxfId="91" priority="102" stopIfTrue="1" operator="equal">
      <formula>"No Aceptable"</formula>
    </cfRule>
    <cfRule type="cellIs" dxfId="90" priority="103" stopIfTrue="1" operator="equal">
      <formula>"Aceptable"</formula>
    </cfRule>
  </conditionalFormatting>
  <conditionalFormatting sqref="U93">
    <cfRule type="cellIs" dxfId="89" priority="101" stopIfTrue="1" operator="equal">
      <formula>"No Aceptable o Aceptable Con Control Especifico"</formula>
    </cfRule>
  </conditionalFormatting>
  <conditionalFormatting sqref="U93">
    <cfRule type="containsText" dxfId="88" priority="100" stopIfTrue="1" operator="containsText" text="Mejorable">
      <formula>NOT(ISERROR(SEARCH("Mejorable",U93)))</formula>
    </cfRule>
  </conditionalFormatting>
  <conditionalFormatting sqref="P92">
    <cfRule type="cellIs" priority="99" stopIfTrue="1" operator="equal">
      <formula>"10, 25, 50, 100"</formula>
    </cfRule>
  </conditionalFormatting>
  <conditionalFormatting sqref="T92">
    <cfRule type="cellIs" dxfId="87" priority="95" stopIfTrue="1" operator="equal">
      <formula>"IV"</formula>
    </cfRule>
    <cfRule type="cellIs" dxfId="86" priority="96" stopIfTrue="1" operator="equal">
      <formula>"III"</formula>
    </cfRule>
    <cfRule type="cellIs" dxfId="85" priority="97" stopIfTrue="1" operator="equal">
      <formula>"II"</formula>
    </cfRule>
    <cfRule type="cellIs" dxfId="84" priority="98" stopIfTrue="1" operator="equal">
      <formula>"I"</formula>
    </cfRule>
  </conditionalFormatting>
  <conditionalFormatting sqref="U92">
    <cfRule type="cellIs" dxfId="83" priority="93" stopIfTrue="1" operator="equal">
      <formula>"No Aceptable"</formula>
    </cfRule>
    <cfRule type="cellIs" dxfId="82" priority="94" stopIfTrue="1" operator="equal">
      <formula>"Aceptable"</formula>
    </cfRule>
  </conditionalFormatting>
  <conditionalFormatting sqref="U92">
    <cfRule type="cellIs" dxfId="81" priority="92" stopIfTrue="1" operator="equal">
      <formula>"No Aceptable o Aceptable Con Control Especifico"</formula>
    </cfRule>
  </conditionalFormatting>
  <conditionalFormatting sqref="U92">
    <cfRule type="containsText" dxfId="80" priority="91" stopIfTrue="1" operator="containsText" text="Mejorable">
      <formula>NOT(ISERROR(SEARCH("Mejorable",U92)))</formula>
    </cfRule>
  </conditionalFormatting>
  <conditionalFormatting sqref="P89">
    <cfRule type="cellIs" priority="90" stopIfTrue="1" operator="equal">
      <formula>"10, 25, 50, 100"</formula>
    </cfRule>
  </conditionalFormatting>
  <conditionalFormatting sqref="T89">
    <cfRule type="cellIs" dxfId="79" priority="86" stopIfTrue="1" operator="equal">
      <formula>"IV"</formula>
    </cfRule>
    <cfRule type="cellIs" dxfId="78" priority="87" stopIfTrue="1" operator="equal">
      <formula>"III"</formula>
    </cfRule>
    <cfRule type="cellIs" dxfId="77" priority="88" stopIfTrue="1" operator="equal">
      <formula>"II"</formula>
    </cfRule>
    <cfRule type="cellIs" dxfId="76" priority="89" stopIfTrue="1" operator="equal">
      <formula>"I"</formula>
    </cfRule>
  </conditionalFormatting>
  <conditionalFormatting sqref="U89">
    <cfRule type="cellIs" dxfId="75" priority="84" stopIfTrue="1" operator="equal">
      <formula>"No Aceptable"</formula>
    </cfRule>
    <cfRule type="cellIs" dxfId="74" priority="85" stopIfTrue="1" operator="equal">
      <formula>"Aceptable"</formula>
    </cfRule>
  </conditionalFormatting>
  <conditionalFormatting sqref="U89">
    <cfRule type="cellIs" dxfId="73" priority="83" stopIfTrue="1" operator="equal">
      <formula>"No Aceptable o Aceptable Con Control Especifico"</formula>
    </cfRule>
  </conditionalFormatting>
  <conditionalFormatting sqref="U89">
    <cfRule type="containsText" dxfId="72" priority="82" stopIfTrue="1" operator="containsText" text="Mejorable">
      <formula>NOT(ISERROR(SEARCH("Mejorable",U89)))</formula>
    </cfRule>
  </conditionalFormatting>
  <conditionalFormatting sqref="P84">
    <cfRule type="cellIs" priority="81" stopIfTrue="1" operator="equal">
      <formula>"10, 25, 50, 100"</formula>
    </cfRule>
  </conditionalFormatting>
  <conditionalFormatting sqref="T84">
    <cfRule type="cellIs" dxfId="71" priority="77" stopIfTrue="1" operator="equal">
      <formula>"IV"</formula>
    </cfRule>
    <cfRule type="cellIs" dxfId="70" priority="78" stopIfTrue="1" operator="equal">
      <formula>"III"</formula>
    </cfRule>
    <cfRule type="cellIs" dxfId="69" priority="79" stopIfTrue="1" operator="equal">
      <formula>"II"</formula>
    </cfRule>
    <cfRule type="cellIs" dxfId="68" priority="80" stopIfTrue="1" operator="equal">
      <formula>"I"</formula>
    </cfRule>
  </conditionalFormatting>
  <conditionalFormatting sqref="U84">
    <cfRule type="cellIs" dxfId="67" priority="75" stopIfTrue="1" operator="equal">
      <formula>"No Aceptable"</formula>
    </cfRule>
    <cfRule type="cellIs" dxfId="66" priority="76" stopIfTrue="1" operator="equal">
      <formula>"Aceptable"</formula>
    </cfRule>
  </conditionalFormatting>
  <conditionalFormatting sqref="U84">
    <cfRule type="cellIs" dxfId="65" priority="74" stopIfTrue="1" operator="equal">
      <formula>"No Aceptable o Aceptable Con Control Especifico"</formula>
    </cfRule>
  </conditionalFormatting>
  <conditionalFormatting sqref="U84">
    <cfRule type="containsText" dxfId="64" priority="73" stopIfTrue="1" operator="containsText" text="Mejorable">
      <formula>NOT(ISERROR(SEARCH("Mejorable",U84)))</formula>
    </cfRule>
  </conditionalFormatting>
  <conditionalFormatting sqref="P88">
    <cfRule type="cellIs" priority="72" stopIfTrue="1" operator="equal">
      <formula>"10, 25, 50, 100"</formula>
    </cfRule>
  </conditionalFormatting>
  <conditionalFormatting sqref="T88">
    <cfRule type="cellIs" dxfId="63" priority="68" stopIfTrue="1" operator="equal">
      <formula>"IV"</formula>
    </cfRule>
    <cfRule type="cellIs" dxfId="62" priority="69" stopIfTrue="1" operator="equal">
      <formula>"III"</formula>
    </cfRule>
    <cfRule type="cellIs" dxfId="61" priority="70" stopIfTrue="1" operator="equal">
      <formula>"II"</formula>
    </cfRule>
    <cfRule type="cellIs" dxfId="60" priority="71" stopIfTrue="1" operator="equal">
      <formula>"I"</formula>
    </cfRule>
  </conditionalFormatting>
  <conditionalFormatting sqref="U88">
    <cfRule type="cellIs" dxfId="59" priority="66" stopIfTrue="1" operator="equal">
      <formula>"No Aceptable"</formula>
    </cfRule>
    <cfRule type="cellIs" dxfId="58" priority="67" stopIfTrue="1" operator="equal">
      <formula>"Aceptable"</formula>
    </cfRule>
  </conditionalFormatting>
  <conditionalFormatting sqref="U88">
    <cfRule type="cellIs" dxfId="57" priority="65" stopIfTrue="1" operator="equal">
      <formula>"No Aceptable o Aceptable Con Control Especifico"</formula>
    </cfRule>
  </conditionalFormatting>
  <conditionalFormatting sqref="U88">
    <cfRule type="containsText" dxfId="56" priority="64" stopIfTrue="1" operator="containsText" text="Mejorable">
      <formula>NOT(ISERROR(SEARCH("Mejorable",U88)))</formula>
    </cfRule>
  </conditionalFormatting>
  <conditionalFormatting sqref="P87">
    <cfRule type="cellIs" priority="63" stopIfTrue="1" operator="equal">
      <formula>"10, 25, 50, 100"</formula>
    </cfRule>
  </conditionalFormatting>
  <conditionalFormatting sqref="T87">
    <cfRule type="cellIs" dxfId="55" priority="59" stopIfTrue="1" operator="equal">
      <formula>"IV"</formula>
    </cfRule>
    <cfRule type="cellIs" dxfId="54" priority="60" stopIfTrue="1" operator="equal">
      <formula>"III"</formula>
    </cfRule>
    <cfRule type="cellIs" dxfId="53" priority="61" stopIfTrue="1" operator="equal">
      <formula>"II"</formula>
    </cfRule>
    <cfRule type="cellIs" dxfId="52" priority="62" stopIfTrue="1" operator="equal">
      <formula>"I"</formula>
    </cfRule>
  </conditionalFormatting>
  <conditionalFormatting sqref="U87">
    <cfRule type="cellIs" dxfId="51" priority="57" stopIfTrue="1" operator="equal">
      <formula>"No Aceptable"</formula>
    </cfRule>
    <cfRule type="cellIs" dxfId="50" priority="58" stopIfTrue="1" operator="equal">
      <formula>"Aceptable"</formula>
    </cfRule>
  </conditionalFormatting>
  <conditionalFormatting sqref="U87">
    <cfRule type="cellIs" dxfId="49" priority="56" stopIfTrue="1" operator="equal">
      <formula>"No Aceptable o Aceptable Con Control Especifico"</formula>
    </cfRule>
  </conditionalFormatting>
  <conditionalFormatting sqref="U87">
    <cfRule type="containsText" dxfId="48" priority="55" stopIfTrue="1" operator="containsText" text="Mejorable">
      <formula>NOT(ISERROR(SEARCH("Mejorable",U87)))</formula>
    </cfRule>
  </conditionalFormatting>
  <conditionalFormatting sqref="P86">
    <cfRule type="cellIs" priority="54" stopIfTrue="1" operator="equal">
      <formula>"10, 25, 50, 100"</formula>
    </cfRule>
  </conditionalFormatting>
  <conditionalFormatting sqref="T86">
    <cfRule type="cellIs" dxfId="47" priority="50" stopIfTrue="1" operator="equal">
      <formula>"IV"</formula>
    </cfRule>
    <cfRule type="cellIs" dxfId="46" priority="51" stopIfTrue="1" operator="equal">
      <formula>"III"</formula>
    </cfRule>
    <cfRule type="cellIs" dxfId="45" priority="52" stopIfTrue="1" operator="equal">
      <formula>"II"</formula>
    </cfRule>
    <cfRule type="cellIs" dxfId="44" priority="53" stopIfTrue="1" operator="equal">
      <formula>"I"</formula>
    </cfRule>
  </conditionalFormatting>
  <conditionalFormatting sqref="U86">
    <cfRule type="cellIs" dxfId="43" priority="48" stopIfTrue="1" operator="equal">
      <formula>"No Aceptable"</formula>
    </cfRule>
    <cfRule type="cellIs" dxfId="42" priority="49" stopIfTrue="1" operator="equal">
      <formula>"Aceptable"</formula>
    </cfRule>
  </conditionalFormatting>
  <conditionalFormatting sqref="U86">
    <cfRule type="cellIs" dxfId="41" priority="47" stopIfTrue="1" operator="equal">
      <formula>"No Aceptable o Aceptable Con Control Especifico"</formula>
    </cfRule>
  </conditionalFormatting>
  <conditionalFormatting sqref="U86">
    <cfRule type="containsText" dxfId="40" priority="46" stopIfTrue="1" operator="containsText" text="Mejorable">
      <formula>NOT(ISERROR(SEARCH("Mejorable",U86)))</formula>
    </cfRule>
  </conditionalFormatting>
  <conditionalFormatting sqref="P79">
    <cfRule type="cellIs" priority="45" stopIfTrue="1" operator="equal">
      <formula>"10, 25, 50, 100"</formula>
    </cfRule>
  </conditionalFormatting>
  <conditionalFormatting sqref="T79">
    <cfRule type="cellIs" dxfId="39" priority="41" stopIfTrue="1" operator="equal">
      <formula>"IV"</formula>
    </cfRule>
    <cfRule type="cellIs" dxfId="38" priority="42" stopIfTrue="1" operator="equal">
      <formula>"III"</formula>
    </cfRule>
    <cfRule type="cellIs" dxfId="37" priority="43" stopIfTrue="1" operator="equal">
      <formula>"II"</formula>
    </cfRule>
    <cfRule type="cellIs" dxfId="36" priority="44" stopIfTrue="1" operator="equal">
      <formula>"I"</formula>
    </cfRule>
  </conditionalFormatting>
  <conditionalFormatting sqref="U79">
    <cfRule type="cellIs" dxfId="35" priority="39" stopIfTrue="1" operator="equal">
      <formula>"No Aceptable"</formula>
    </cfRule>
    <cfRule type="cellIs" dxfId="34" priority="40" stopIfTrue="1" operator="equal">
      <formula>"Aceptable"</formula>
    </cfRule>
  </conditionalFormatting>
  <conditionalFormatting sqref="U79">
    <cfRule type="cellIs" dxfId="33" priority="38" stopIfTrue="1" operator="equal">
      <formula>"No Aceptable o Aceptable Con Control Especifico"</formula>
    </cfRule>
  </conditionalFormatting>
  <conditionalFormatting sqref="U79">
    <cfRule type="containsText" dxfId="32" priority="37" stopIfTrue="1" operator="containsText" text="Mejorable">
      <formula>NOT(ISERROR(SEARCH("Mejorable",U79)))</formula>
    </cfRule>
  </conditionalFormatting>
  <conditionalFormatting sqref="P83">
    <cfRule type="cellIs" priority="36" stopIfTrue="1" operator="equal">
      <formula>"10, 25, 50, 100"</formula>
    </cfRule>
  </conditionalFormatting>
  <conditionalFormatting sqref="T83">
    <cfRule type="cellIs" dxfId="31" priority="32" stopIfTrue="1" operator="equal">
      <formula>"IV"</formula>
    </cfRule>
    <cfRule type="cellIs" dxfId="30" priority="33" stopIfTrue="1" operator="equal">
      <formula>"III"</formula>
    </cfRule>
    <cfRule type="cellIs" dxfId="29" priority="34" stopIfTrue="1" operator="equal">
      <formula>"II"</formula>
    </cfRule>
    <cfRule type="cellIs" dxfId="28" priority="35" stopIfTrue="1" operator="equal">
      <formula>"I"</formula>
    </cfRule>
  </conditionalFormatting>
  <conditionalFormatting sqref="U83">
    <cfRule type="cellIs" dxfId="27" priority="30" stopIfTrue="1" operator="equal">
      <formula>"No Aceptable"</formula>
    </cfRule>
    <cfRule type="cellIs" dxfId="26" priority="31" stopIfTrue="1" operator="equal">
      <formula>"Aceptable"</formula>
    </cfRule>
  </conditionalFormatting>
  <conditionalFormatting sqref="U83">
    <cfRule type="cellIs" dxfId="25" priority="29" stopIfTrue="1" operator="equal">
      <formula>"No Aceptable o Aceptable Con Control Especifico"</formula>
    </cfRule>
  </conditionalFormatting>
  <conditionalFormatting sqref="U83">
    <cfRule type="containsText" dxfId="24" priority="28" stopIfTrue="1" operator="containsText" text="Mejorable">
      <formula>NOT(ISERROR(SEARCH("Mejorable",U83)))</formula>
    </cfRule>
  </conditionalFormatting>
  <conditionalFormatting sqref="U98">
    <cfRule type="containsText" dxfId="23" priority="1" stopIfTrue="1" operator="containsText" text="Mejorable">
      <formula>NOT(ISERROR(SEARCH("Mejorable",U98)))</formula>
    </cfRule>
  </conditionalFormatting>
  <conditionalFormatting sqref="P95:P97 P99:P108">
    <cfRule type="cellIs" priority="27" stopIfTrue="1" operator="equal">
      <formula>"10, 25, 50, 100"</formula>
    </cfRule>
  </conditionalFormatting>
  <conditionalFormatting sqref="T95:T97 T99:T108">
    <cfRule type="cellIs" dxfId="22" priority="23" stopIfTrue="1" operator="equal">
      <formula>"IV"</formula>
    </cfRule>
    <cfRule type="cellIs" dxfId="21" priority="24" stopIfTrue="1" operator="equal">
      <formula>"III"</formula>
    </cfRule>
    <cfRule type="cellIs" dxfId="20" priority="25" stopIfTrue="1" operator="equal">
      <formula>"II"</formula>
    </cfRule>
    <cfRule type="cellIs" dxfId="19" priority="26" stopIfTrue="1" operator="equal">
      <formula>"I"</formula>
    </cfRule>
  </conditionalFormatting>
  <conditionalFormatting sqref="U95:U97 U99:U108">
    <cfRule type="cellIs" dxfId="18" priority="21" stopIfTrue="1" operator="equal">
      <formula>"No Aceptable"</formula>
    </cfRule>
    <cfRule type="cellIs" dxfId="17" priority="22" stopIfTrue="1" operator="equal">
      <formula>"Aceptable"</formula>
    </cfRule>
  </conditionalFormatting>
  <conditionalFormatting sqref="U95:U97 U99:U108">
    <cfRule type="cellIs" dxfId="16" priority="20" stopIfTrue="1" operator="equal">
      <formula>"No Aceptable o Aceptable Con Control Especifico"</formula>
    </cfRule>
  </conditionalFormatting>
  <conditionalFormatting sqref="U95:U97 U99:U108">
    <cfRule type="containsText" dxfId="15" priority="19" stopIfTrue="1" operator="containsText" text="Mejorable">
      <formula>NOT(ISERROR(SEARCH("Mejorable",U95)))</formula>
    </cfRule>
  </conditionalFormatting>
  <conditionalFormatting sqref="P109:P110">
    <cfRule type="cellIs" priority="18" stopIfTrue="1" operator="equal">
      <formula>"10, 25, 50, 100"</formula>
    </cfRule>
  </conditionalFormatting>
  <conditionalFormatting sqref="T109:T110">
    <cfRule type="cellIs" dxfId="14" priority="14" stopIfTrue="1" operator="equal">
      <formula>"IV"</formula>
    </cfRule>
    <cfRule type="cellIs" dxfId="13" priority="15" stopIfTrue="1" operator="equal">
      <formula>"III"</formula>
    </cfRule>
    <cfRule type="cellIs" dxfId="12" priority="16" stopIfTrue="1" operator="equal">
      <formula>"II"</formula>
    </cfRule>
    <cfRule type="cellIs" dxfId="11" priority="17" stopIfTrue="1" operator="equal">
      <formula>"I"</formula>
    </cfRule>
  </conditionalFormatting>
  <conditionalFormatting sqref="U109:U110">
    <cfRule type="cellIs" dxfId="10" priority="12" stopIfTrue="1" operator="equal">
      <formula>"No Aceptable"</formula>
    </cfRule>
    <cfRule type="cellIs" dxfId="9" priority="13" stopIfTrue="1" operator="equal">
      <formula>"Aceptable"</formula>
    </cfRule>
  </conditionalFormatting>
  <conditionalFormatting sqref="U109:U110">
    <cfRule type="cellIs" dxfId="8" priority="11" stopIfTrue="1" operator="equal">
      <formula>"No Aceptable o Aceptable Con Control Especifico"</formula>
    </cfRule>
  </conditionalFormatting>
  <conditionalFormatting sqref="U109:U110">
    <cfRule type="containsText" dxfId="7" priority="10" stopIfTrue="1" operator="containsText" text="Mejorable">
      <formula>NOT(ISERROR(SEARCH("Mejorable",U109)))</formula>
    </cfRule>
  </conditionalFormatting>
  <conditionalFormatting sqref="P98">
    <cfRule type="cellIs" priority="9" stopIfTrue="1" operator="equal">
      <formula>"10, 25, 50, 100"</formula>
    </cfRule>
  </conditionalFormatting>
  <conditionalFormatting sqref="T98">
    <cfRule type="cellIs" dxfId="6" priority="5" stopIfTrue="1" operator="equal">
      <formula>"IV"</formula>
    </cfRule>
    <cfRule type="cellIs" dxfId="5" priority="6" stopIfTrue="1" operator="equal">
      <formula>"III"</formula>
    </cfRule>
    <cfRule type="cellIs" dxfId="4" priority="7" stopIfTrue="1" operator="equal">
      <formula>"II"</formula>
    </cfRule>
    <cfRule type="cellIs" dxfId="3" priority="8" stopIfTrue="1" operator="equal">
      <formula>"I"</formula>
    </cfRule>
  </conditionalFormatting>
  <conditionalFormatting sqref="U98">
    <cfRule type="cellIs" dxfId="2" priority="3" stopIfTrue="1" operator="equal">
      <formula>"No Aceptable"</formula>
    </cfRule>
    <cfRule type="cellIs" dxfId="1" priority="4" stopIfTrue="1" operator="equal">
      <formula>"Aceptable"</formula>
    </cfRule>
  </conditionalFormatting>
  <conditionalFormatting sqref="U98">
    <cfRule type="cellIs" dxfId="0" priority="2" stopIfTrue="1" operator="equal">
      <formula>"No Aceptable o Aceptable Con Control Especifico"</formula>
    </cfRule>
  </conditionalFormatting>
  <dataValidations count="2">
    <dataValidation type="whole" allowBlank="1" showInputMessage="1" showErrorMessage="1" prompt="1 Esporadica (EE)_x000a_2 Ocasional (EO)_x000a_3 Frecuente (EF)_x000a_4 continua (EC)" sqref="O11:O11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1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[1]Hoja1!#REF!</xm:f>
          </x14:formula1>
          <xm:sqref>H95:H110 H11:H32</xm:sqref>
        </x14:dataValidation>
        <x14:dataValidation type="list" allowBlank="1" showInputMessage="1" showErrorMessage="1">
          <x14:formula1>
            <xm:f>[1]Hoja2!#REF!</xm:f>
          </x14:formula1>
          <xm:sqref>E11</xm:sqref>
        </x14:dataValidation>
        <x14:dataValidation type="list" allowBlank="1" showInputMessage="1" showErrorMessage="1">
          <x14:formula1>
            <xm:f>[2]Hoja2!#REF!</xm:f>
          </x14:formula1>
          <xm:sqref>E33 E46 E72</xm:sqref>
        </x14:dataValidation>
        <x14:dataValidation type="list" allowBlank="1" showInputMessage="1" showErrorMessage="1">
          <x14:formula1>
            <xm:f>[2]Hoja1!#REF!</xm:f>
          </x14:formula1>
          <xm:sqref>H33:H94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2" t="s">
        <v>92</v>
      </c>
      <c r="B1" s="22" t="s">
        <v>93</v>
      </c>
      <c r="C1" s="22" t="s">
        <v>2</v>
      </c>
      <c r="D1" s="22" t="s">
        <v>94</v>
      </c>
      <c r="E1" s="22" t="s">
        <v>95</v>
      </c>
      <c r="F1" s="22" t="s">
        <v>96</v>
      </c>
      <c r="G1" s="22" t="s">
        <v>97</v>
      </c>
    </row>
    <row r="2" spans="1:7" s="21" customFormat="1" ht="47.25" customHeight="1">
      <c r="A2" s="24" t="s">
        <v>98</v>
      </c>
      <c r="B2" s="24" t="s">
        <v>99</v>
      </c>
      <c r="C2" s="24" t="s">
        <v>100</v>
      </c>
      <c r="D2" s="24" t="s">
        <v>32</v>
      </c>
      <c r="E2" s="24" t="s">
        <v>32</v>
      </c>
      <c r="F2" s="24" t="s">
        <v>101</v>
      </c>
      <c r="G2" s="24" t="s">
        <v>102</v>
      </c>
    </row>
    <row r="3" spans="1:7" s="21" customFormat="1" ht="45">
      <c r="A3" s="24" t="s">
        <v>79</v>
      </c>
      <c r="B3" s="24" t="s">
        <v>103</v>
      </c>
      <c r="C3" s="24" t="s">
        <v>104</v>
      </c>
      <c r="D3" s="24" t="s">
        <v>32</v>
      </c>
      <c r="E3" s="24" t="s">
        <v>32</v>
      </c>
      <c r="F3" s="24" t="s">
        <v>101</v>
      </c>
      <c r="G3" s="24" t="s">
        <v>102</v>
      </c>
    </row>
    <row r="4" spans="1:7" s="21" customFormat="1" ht="45">
      <c r="A4" s="24" t="s">
        <v>105</v>
      </c>
      <c r="B4" s="24" t="s">
        <v>105</v>
      </c>
      <c r="C4" s="24" t="s">
        <v>106</v>
      </c>
      <c r="D4" s="24" t="s">
        <v>32</v>
      </c>
      <c r="E4" s="24" t="s">
        <v>32</v>
      </c>
      <c r="F4" s="24" t="s">
        <v>107</v>
      </c>
      <c r="G4" s="24" t="s">
        <v>102</v>
      </c>
    </row>
    <row r="5" spans="1:7" s="21" customFormat="1" ht="75">
      <c r="A5" s="24" t="s">
        <v>108</v>
      </c>
      <c r="B5" s="24" t="s">
        <v>109</v>
      </c>
      <c r="C5" s="24" t="s">
        <v>110</v>
      </c>
      <c r="D5" s="24" t="s">
        <v>43</v>
      </c>
      <c r="E5" s="24" t="s">
        <v>111</v>
      </c>
      <c r="F5" s="24" t="s">
        <v>112</v>
      </c>
      <c r="G5" s="24" t="s">
        <v>102</v>
      </c>
    </row>
    <row r="6" spans="1:7" s="21" customFormat="1" ht="30">
      <c r="A6" s="24" t="s">
        <v>113</v>
      </c>
      <c r="B6" s="24" t="s">
        <v>108</v>
      </c>
      <c r="C6" s="24" t="s">
        <v>114</v>
      </c>
      <c r="D6" s="24" t="s">
        <v>32</v>
      </c>
      <c r="E6" s="24" t="s">
        <v>115</v>
      </c>
      <c r="F6" s="24" t="s">
        <v>112</v>
      </c>
      <c r="G6" s="24" t="s">
        <v>116</v>
      </c>
    </row>
    <row r="7" spans="1:7" s="21" customFormat="1" ht="75">
      <c r="A7" s="24" t="s">
        <v>117</v>
      </c>
      <c r="B7" s="24" t="s">
        <v>117</v>
      </c>
      <c r="C7" s="24" t="s">
        <v>118</v>
      </c>
      <c r="D7" s="24" t="s">
        <v>43</v>
      </c>
      <c r="E7" s="24" t="s">
        <v>119</v>
      </c>
      <c r="F7" s="24" t="s">
        <v>118</v>
      </c>
      <c r="G7" s="24" t="s">
        <v>102</v>
      </c>
    </row>
    <row r="8" spans="1:7" s="21" customFormat="1" ht="75">
      <c r="A8" s="24" t="s">
        <v>120</v>
      </c>
      <c r="B8" s="24" t="s">
        <v>120</v>
      </c>
      <c r="C8" s="24" t="s">
        <v>121</v>
      </c>
      <c r="D8" s="24" t="s">
        <v>43</v>
      </c>
      <c r="E8" s="24" t="s">
        <v>111</v>
      </c>
      <c r="F8" s="24" t="s">
        <v>112</v>
      </c>
      <c r="G8" s="24" t="s">
        <v>102</v>
      </c>
    </row>
    <row r="9" spans="1:7" s="21" customFormat="1" ht="30">
      <c r="A9" s="24" t="s">
        <v>122</v>
      </c>
      <c r="B9" s="24" t="s">
        <v>120</v>
      </c>
      <c r="C9" s="24" t="s">
        <v>121</v>
      </c>
      <c r="D9" s="24" t="s">
        <v>32</v>
      </c>
      <c r="E9" s="24" t="s">
        <v>115</v>
      </c>
      <c r="F9" s="24" t="s">
        <v>112</v>
      </c>
      <c r="G9" s="24" t="s">
        <v>116</v>
      </c>
    </row>
    <row r="10" spans="1:7" s="21" customFormat="1">
      <c r="A10" s="24" t="s">
        <v>126</v>
      </c>
      <c r="B10" s="24" t="s">
        <v>126</v>
      </c>
      <c r="C10" s="24" t="s">
        <v>127</v>
      </c>
      <c r="D10" s="24" t="s">
        <v>128</v>
      </c>
      <c r="E10" s="24" t="s">
        <v>128</v>
      </c>
      <c r="F10" s="24" t="s">
        <v>128</v>
      </c>
      <c r="G10" s="24" t="s">
        <v>128</v>
      </c>
    </row>
    <row r="11" spans="1:7" s="21" customFormat="1" ht="75">
      <c r="A11" s="24" t="s">
        <v>151</v>
      </c>
      <c r="B11" s="24" t="s">
        <v>152</v>
      </c>
      <c r="C11" s="24" t="s">
        <v>153</v>
      </c>
      <c r="D11" s="24" t="s">
        <v>43</v>
      </c>
      <c r="E11" s="24" t="s">
        <v>32</v>
      </c>
      <c r="F11" s="24" t="s">
        <v>154</v>
      </c>
      <c r="G11" s="24" t="s">
        <v>32</v>
      </c>
    </row>
    <row r="12" spans="1:7" s="21" customFormat="1" ht="75">
      <c r="A12" s="24" t="s">
        <v>155</v>
      </c>
      <c r="B12" s="24" t="s">
        <v>156</v>
      </c>
      <c r="C12" s="24" t="s">
        <v>157</v>
      </c>
      <c r="D12" s="24" t="s">
        <v>43</v>
      </c>
      <c r="E12" s="24" t="s">
        <v>32</v>
      </c>
      <c r="F12" s="24" t="s">
        <v>154</v>
      </c>
      <c r="G12" s="24" t="s">
        <v>32</v>
      </c>
    </row>
    <row r="13" spans="1:7" s="21" customFormat="1" ht="30">
      <c r="A13" s="24" t="s">
        <v>158</v>
      </c>
      <c r="B13" s="24" t="s">
        <v>159</v>
      </c>
      <c r="C13" s="24" t="s">
        <v>160</v>
      </c>
      <c r="D13" s="24" t="s">
        <v>32</v>
      </c>
      <c r="E13" s="24" t="s">
        <v>32</v>
      </c>
      <c r="F13" s="24" t="s">
        <v>154</v>
      </c>
      <c r="G13" s="24" t="s">
        <v>32</v>
      </c>
    </row>
    <row r="14" spans="1:7" s="21" customFormat="1" ht="75">
      <c r="A14" s="24" t="s">
        <v>161</v>
      </c>
      <c r="B14" s="24" t="s">
        <v>162</v>
      </c>
      <c r="C14" s="24" t="s">
        <v>163</v>
      </c>
      <c r="D14" s="24" t="s">
        <v>43</v>
      </c>
      <c r="E14" s="24" t="s">
        <v>32</v>
      </c>
      <c r="F14" s="24" t="s">
        <v>71</v>
      </c>
      <c r="G14" s="24" t="s">
        <v>32</v>
      </c>
    </row>
    <row r="15" spans="1:7" s="21" customFormat="1" ht="75">
      <c r="A15" s="24" t="s">
        <v>67</v>
      </c>
      <c r="B15" s="24" t="s">
        <v>68</v>
      </c>
      <c r="C15" s="24" t="s">
        <v>69</v>
      </c>
      <c r="D15" s="24" t="s">
        <v>43</v>
      </c>
      <c r="E15" s="24" t="s">
        <v>70</v>
      </c>
      <c r="F15" s="24" t="s">
        <v>71</v>
      </c>
      <c r="G15" s="24" t="s">
        <v>32</v>
      </c>
    </row>
    <row r="16" spans="1:7" s="21" customFormat="1" ht="75">
      <c r="A16" s="24" t="s">
        <v>164</v>
      </c>
      <c r="B16" s="24" t="s">
        <v>165</v>
      </c>
      <c r="C16" s="24" t="s">
        <v>166</v>
      </c>
      <c r="D16" s="24" t="s">
        <v>43</v>
      </c>
      <c r="E16" s="24" t="s">
        <v>167</v>
      </c>
      <c r="F16" s="24" t="s">
        <v>168</v>
      </c>
      <c r="G16" s="24" t="s">
        <v>169</v>
      </c>
    </row>
    <row r="17" spans="1:7" s="21" customFormat="1" ht="75">
      <c r="A17" s="24" t="s">
        <v>170</v>
      </c>
      <c r="B17" s="24" t="s">
        <v>171</v>
      </c>
      <c r="C17" s="24" t="s">
        <v>172</v>
      </c>
      <c r="D17" s="24" t="s">
        <v>43</v>
      </c>
      <c r="E17" s="24" t="s">
        <v>30</v>
      </c>
      <c r="F17" s="24" t="s">
        <v>173</v>
      </c>
      <c r="G17" s="24" t="s">
        <v>32</v>
      </c>
    </row>
    <row r="18" spans="1:7" s="21" customFormat="1" ht="75">
      <c r="A18" s="24" t="s">
        <v>174</v>
      </c>
      <c r="B18" s="24" t="s">
        <v>171</v>
      </c>
      <c r="C18" s="24" t="s">
        <v>175</v>
      </c>
      <c r="D18" s="24" t="s">
        <v>43</v>
      </c>
      <c r="E18" s="24" t="s">
        <v>176</v>
      </c>
      <c r="F18" s="24" t="s">
        <v>175</v>
      </c>
      <c r="G18" s="24" t="s">
        <v>32</v>
      </c>
    </row>
    <row r="19" spans="1:7" s="21" customFormat="1" ht="75">
      <c r="A19" s="24" t="s">
        <v>177</v>
      </c>
      <c r="B19" s="24" t="s">
        <v>165</v>
      </c>
      <c r="C19" s="24" t="s">
        <v>178</v>
      </c>
      <c r="D19" s="24" t="s">
        <v>43</v>
      </c>
      <c r="E19" s="24" t="s">
        <v>167</v>
      </c>
      <c r="F19" s="24" t="s">
        <v>179</v>
      </c>
      <c r="G19" s="24" t="s">
        <v>32</v>
      </c>
    </row>
    <row r="20" spans="1:7" s="21" customFormat="1" ht="75">
      <c r="A20" s="24" t="s">
        <v>244</v>
      </c>
      <c r="B20" s="24" t="s">
        <v>245</v>
      </c>
      <c r="C20" s="24" t="s">
        <v>246</v>
      </c>
      <c r="D20" s="24" t="s">
        <v>43</v>
      </c>
      <c r="E20" s="24" t="s">
        <v>247</v>
      </c>
      <c r="F20" s="24" t="s">
        <v>248</v>
      </c>
      <c r="G20" s="24" t="s">
        <v>249</v>
      </c>
    </row>
    <row r="21" spans="1:7" s="21" customFormat="1" ht="75">
      <c r="A21" s="24" t="s">
        <v>250</v>
      </c>
      <c r="B21" s="24" t="s">
        <v>251</v>
      </c>
      <c r="C21" s="24" t="s">
        <v>252</v>
      </c>
      <c r="D21" s="24" t="s">
        <v>43</v>
      </c>
      <c r="E21" s="24" t="s">
        <v>253</v>
      </c>
      <c r="F21" s="24" t="s">
        <v>254</v>
      </c>
      <c r="G21" s="24" t="s">
        <v>255</v>
      </c>
    </row>
    <row r="22" spans="1:7" s="21" customFormat="1" ht="75">
      <c r="A22" s="24" t="s">
        <v>256</v>
      </c>
      <c r="B22" s="24" t="s">
        <v>251</v>
      </c>
      <c r="C22" s="24" t="s">
        <v>257</v>
      </c>
      <c r="D22" s="24" t="s">
        <v>43</v>
      </c>
      <c r="E22" s="24" t="s">
        <v>253</v>
      </c>
      <c r="F22" s="24" t="s">
        <v>65</v>
      </c>
      <c r="G22" s="24" t="s">
        <v>255</v>
      </c>
    </row>
    <row r="23" spans="1:7" s="21" customFormat="1" ht="75">
      <c r="A23" s="24" t="s">
        <v>258</v>
      </c>
      <c r="B23" s="24" t="s">
        <v>259</v>
      </c>
      <c r="C23" s="24" t="s">
        <v>260</v>
      </c>
      <c r="D23" s="24" t="s">
        <v>43</v>
      </c>
      <c r="E23" s="24" t="s">
        <v>261</v>
      </c>
      <c r="F23" s="24" t="s">
        <v>262</v>
      </c>
      <c r="G23" s="24" t="s">
        <v>255</v>
      </c>
    </row>
    <row r="24" spans="1:7" s="21" customFormat="1" ht="75">
      <c r="A24" s="24" t="s">
        <v>263</v>
      </c>
      <c r="B24" s="24" t="s">
        <v>264</v>
      </c>
      <c r="C24" s="24" t="s">
        <v>265</v>
      </c>
      <c r="D24" s="24" t="s">
        <v>43</v>
      </c>
      <c r="E24" s="24" t="s">
        <v>266</v>
      </c>
      <c r="F24" s="24" t="s">
        <v>267</v>
      </c>
      <c r="G24" s="24" t="s">
        <v>268</v>
      </c>
    </row>
    <row r="25" spans="1:7" s="21" customFormat="1" ht="75">
      <c r="A25" s="24" t="s">
        <v>269</v>
      </c>
      <c r="B25" s="24" t="s">
        <v>270</v>
      </c>
      <c r="C25" s="24" t="s">
        <v>271</v>
      </c>
      <c r="D25" s="24" t="s">
        <v>43</v>
      </c>
      <c r="E25" s="24" t="s">
        <v>272</v>
      </c>
      <c r="F25" s="24" t="s">
        <v>262</v>
      </c>
      <c r="G25" s="24" t="s">
        <v>273</v>
      </c>
    </row>
    <row r="26" spans="1:7" s="21" customFormat="1" ht="75">
      <c r="A26" s="24" t="s">
        <v>274</v>
      </c>
      <c r="B26" s="24" t="s">
        <v>275</v>
      </c>
      <c r="C26" s="24" t="s">
        <v>276</v>
      </c>
      <c r="D26" s="24" t="s">
        <v>43</v>
      </c>
      <c r="E26" s="24" t="s">
        <v>272</v>
      </c>
      <c r="F26" s="24" t="s">
        <v>262</v>
      </c>
      <c r="G26" s="24" t="s">
        <v>277</v>
      </c>
    </row>
    <row r="27" spans="1:7" s="21" customFormat="1" ht="30">
      <c r="A27" s="24" t="s">
        <v>72</v>
      </c>
      <c r="B27" s="24" t="s">
        <v>73</v>
      </c>
      <c r="C27" s="24" t="s">
        <v>74</v>
      </c>
      <c r="D27" s="24" t="s">
        <v>32</v>
      </c>
      <c r="E27" s="24" t="s">
        <v>33</v>
      </c>
      <c r="F27" s="24" t="s">
        <v>75</v>
      </c>
      <c r="G27" s="24" t="s">
        <v>32</v>
      </c>
    </row>
    <row r="28" spans="1:7" s="21" customFormat="1" ht="30">
      <c r="A28" s="24" t="s">
        <v>448</v>
      </c>
      <c r="B28" s="24" t="s">
        <v>449</v>
      </c>
      <c r="C28" s="24" t="s">
        <v>450</v>
      </c>
      <c r="D28" s="24" t="s">
        <v>32</v>
      </c>
      <c r="E28" s="24" t="s">
        <v>33</v>
      </c>
      <c r="F28" s="24" t="s">
        <v>75</v>
      </c>
      <c r="G28" s="24" t="s">
        <v>451</v>
      </c>
    </row>
    <row r="29" spans="1:7" s="21" customFormat="1">
      <c r="A29" s="24" t="s">
        <v>76</v>
      </c>
      <c r="B29" s="24" t="s">
        <v>77</v>
      </c>
      <c r="C29" s="24" t="s">
        <v>78</v>
      </c>
      <c r="D29" s="24" t="s">
        <v>32</v>
      </c>
      <c r="E29" s="24" t="s">
        <v>33</v>
      </c>
      <c r="F29" s="24" t="s">
        <v>75</v>
      </c>
      <c r="G29" s="24" t="s">
        <v>32</v>
      </c>
    </row>
    <row r="30" spans="1:7" s="21" customFormat="1" ht="30">
      <c r="A30" s="24" t="s">
        <v>452</v>
      </c>
      <c r="B30" s="24" t="s">
        <v>453</v>
      </c>
      <c r="C30" s="24" t="s">
        <v>454</v>
      </c>
      <c r="D30" s="24" t="s">
        <v>32</v>
      </c>
      <c r="E30" s="24" t="s">
        <v>32</v>
      </c>
      <c r="F30" s="24" t="s">
        <v>75</v>
      </c>
      <c r="G30" s="24" t="s">
        <v>32</v>
      </c>
    </row>
    <row r="31" spans="1:7" s="21" customFormat="1" ht="30">
      <c r="A31" s="24" t="s">
        <v>88</v>
      </c>
      <c r="B31" s="24" t="s">
        <v>89</v>
      </c>
      <c r="C31" s="24" t="s">
        <v>90</v>
      </c>
      <c r="D31" s="24" t="s">
        <v>32</v>
      </c>
      <c r="E31" s="24" t="s">
        <v>33</v>
      </c>
      <c r="F31" s="24" t="s">
        <v>91</v>
      </c>
      <c r="G31" s="24" t="s">
        <v>32</v>
      </c>
    </row>
    <row r="32" spans="1:7" s="21" customFormat="1" ht="30">
      <c r="A32" s="24" t="s">
        <v>455</v>
      </c>
      <c r="B32" s="24" t="s">
        <v>456</v>
      </c>
      <c r="C32" s="24" t="s">
        <v>454</v>
      </c>
      <c r="D32" s="24" t="s">
        <v>32</v>
      </c>
      <c r="E32" s="24" t="s">
        <v>33</v>
      </c>
      <c r="F32" s="24" t="s">
        <v>75</v>
      </c>
      <c r="G32" s="24" t="s">
        <v>32</v>
      </c>
    </row>
    <row r="33" spans="1:7" s="21" customFormat="1" ht="75">
      <c r="A33" s="24" t="s">
        <v>40</v>
      </c>
      <c r="B33" s="24" t="s">
        <v>41</v>
      </c>
      <c r="C33" s="24" t="s">
        <v>42</v>
      </c>
      <c r="D33" s="24" t="s">
        <v>43</v>
      </c>
      <c r="E33" s="24" t="s">
        <v>44</v>
      </c>
      <c r="F33" s="24" t="s">
        <v>45</v>
      </c>
      <c r="G33" s="24" t="s">
        <v>46</v>
      </c>
    </row>
    <row r="34" spans="1:7" s="21" customFormat="1" ht="60">
      <c r="A34" s="24" t="s">
        <v>47</v>
      </c>
      <c r="B34" s="24" t="s">
        <v>48</v>
      </c>
      <c r="C34" s="24" t="s">
        <v>49</v>
      </c>
      <c r="D34" s="24" t="s">
        <v>32</v>
      </c>
      <c r="E34" s="24" t="s">
        <v>50</v>
      </c>
      <c r="F34" s="24" t="s">
        <v>51</v>
      </c>
      <c r="G34" s="24" t="s">
        <v>46</v>
      </c>
    </row>
    <row r="35" spans="1:7" s="21" customFormat="1" ht="30">
      <c r="A35" s="24" t="s">
        <v>483</v>
      </c>
      <c r="B35" s="24" t="s">
        <v>484</v>
      </c>
      <c r="C35" s="24" t="s">
        <v>49</v>
      </c>
      <c r="D35" s="24" t="s">
        <v>32</v>
      </c>
      <c r="E35" s="24" t="s">
        <v>32</v>
      </c>
      <c r="F35" s="24" t="s">
        <v>485</v>
      </c>
      <c r="G35" s="24" t="s">
        <v>46</v>
      </c>
    </row>
    <row r="36" spans="1:7" s="21" customFormat="1" ht="75">
      <c r="A36" s="24" t="s">
        <v>486</v>
      </c>
      <c r="B36" s="24" t="s">
        <v>487</v>
      </c>
      <c r="C36" s="24" t="s">
        <v>488</v>
      </c>
      <c r="D36" s="24" t="s">
        <v>43</v>
      </c>
      <c r="E36" s="24" t="s">
        <v>44</v>
      </c>
      <c r="F36" s="24" t="s">
        <v>489</v>
      </c>
      <c r="G36" s="24" t="s">
        <v>490</v>
      </c>
    </row>
    <row r="37" spans="1:7" s="21" customFormat="1" ht="75">
      <c r="A37" s="24" t="s">
        <v>1187</v>
      </c>
      <c r="B37" s="24" t="s">
        <v>52</v>
      </c>
      <c r="C37" s="24" t="s">
        <v>53</v>
      </c>
      <c r="D37" s="24" t="s">
        <v>43</v>
      </c>
      <c r="E37" s="24" t="s">
        <v>54</v>
      </c>
      <c r="F37" s="24" t="s">
        <v>55</v>
      </c>
      <c r="G37" s="24" t="s">
        <v>56</v>
      </c>
    </row>
    <row r="38" spans="1:7" s="21" customFormat="1" ht="75">
      <c r="A38" s="24" t="s">
        <v>566</v>
      </c>
      <c r="B38" s="24" t="s">
        <v>567</v>
      </c>
      <c r="C38" s="24" t="s">
        <v>568</v>
      </c>
      <c r="D38" s="24" t="s">
        <v>43</v>
      </c>
      <c r="E38" s="24" t="s">
        <v>569</v>
      </c>
      <c r="F38" s="24" t="s">
        <v>55</v>
      </c>
      <c r="G38" s="24" t="s">
        <v>570</v>
      </c>
    </row>
    <row r="39" spans="1:7" s="21" customFormat="1" ht="75">
      <c r="A39" s="24" t="s">
        <v>571</v>
      </c>
      <c r="B39" s="24" t="s">
        <v>572</v>
      </c>
      <c r="C39" s="24" t="s">
        <v>573</v>
      </c>
      <c r="D39" s="24" t="s">
        <v>43</v>
      </c>
      <c r="E39" s="24" t="s">
        <v>574</v>
      </c>
      <c r="F39" s="24" t="s">
        <v>55</v>
      </c>
      <c r="G39" s="24" t="s">
        <v>575</v>
      </c>
    </row>
    <row r="40" spans="1:7" s="21" customFormat="1" ht="75">
      <c r="A40" s="24" t="s">
        <v>576</v>
      </c>
      <c r="B40" s="24" t="s">
        <v>577</v>
      </c>
      <c r="C40" s="24" t="s">
        <v>578</v>
      </c>
      <c r="D40" s="24" t="s">
        <v>43</v>
      </c>
      <c r="E40" s="24" t="s">
        <v>579</v>
      </c>
      <c r="F40" s="24" t="s">
        <v>55</v>
      </c>
      <c r="G40" s="24" t="s">
        <v>580</v>
      </c>
    </row>
    <row r="41" spans="1:7" s="21" customFormat="1" ht="75">
      <c r="A41" s="24" t="s">
        <v>581</v>
      </c>
      <c r="B41" s="24" t="s">
        <v>567</v>
      </c>
      <c r="C41" s="24" t="s">
        <v>582</v>
      </c>
      <c r="D41" s="24" t="s">
        <v>43</v>
      </c>
      <c r="E41" s="24" t="s">
        <v>583</v>
      </c>
      <c r="F41" s="24" t="s">
        <v>55</v>
      </c>
      <c r="G41" s="24" t="s">
        <v>32</v>
      </c>
    </row>
    <row r="42" spans="1:7" s="21" customFormat="1" ht="75">
      <c r="A42" s="24" t="s">
        <v>584</v>
      </c>
      <c r="B42" s="24" t="s">
        <v>585</v>
      </c>
      <c r="C42" s="24" t="s">
        <v>586</v>
      </c>
      <c r="D42" s="24" t="s">
        <v>43</v>
      </c>
      <c r="E42" s="24" t="s">
        <v>32</v>
      </c>
      <c r="F42" s="24" t="s">
        <v>55</v>
      </c>
      <c r="G42" s="24" t="s">
        <v>587</v>
      </c>
    </row>
    <row r="43" spans="1:7" s="21" customFormat="1" ht="75">
      <c r="A43" s="24" t="s">
        <v>588</v>
      </c>
      <c r="B43" s="24" t="s">
        <v>589</v>
      </c>
      <c r="C43" s="24" t="s">
        <v>590</v>
      </c>
      <c r="D43" s="24" t="s">
        <v>43</v>
      </c>
      <c r="E43" s="24" t="s">
        <v>32</v>
      </c>
      <c r="F43" s="24" t="s">
        <v>55</v>
      </c>
      <c r="G43" s="24" t="s">
        <v>591</v>
      </c>
    </row>
    <row r="44" spans="1:7" s="21" customFormat="1" ht="75">
      <c r="A44" s="24" t="s">
        <v>592</v>
      </c>
      <c r="B44" s="24" t="s">
        <v>593</v>
      </c>
      <c r="C44" s="24" t="s">
        <v>594</v>
      </c>
      <c r="D44" s="24" t="s">
        <v>43</v>
      </c>
      <c r="E44" s="24" t="s">
        <v>32</v>
      </c>
      <c r="F44" s="24" t="s">
        <v>32</v>
      </c>
      <c r="G44" s="24" t="s">
        <v>32</v>
      </c>
    </row>
    <row r="45" spans="1:7" s="21" customFormat="1" ht="75">
      <c r="A45" s="24" t="s">
        <v>595</v>
      </c>
      <c r="B45" s="24" t="s">
        <v>596</v>
      </c>
      <c r="C45" s="24" t="s">
        <v>594</v>
      </c>
      <c r="D45" s="24" t="s">
        <v>43</v>
      </c>
      <c r="E45" s="24" t="s">
        <v>32</v>
      </c>
      <c r="F45" s="24" t="s">
        <v>55</v>
      </c>
      <c r="G45" s="24" t="s">
        <v>591</v>
      </c>
    </row>
    <row r="46" spans="1:7" s="21" customFormat="1" ht="45">
      <c r="A46" s="24" t="s">
        <v>597</v>
      </c>
      <c r="B46" s="24" t="s">
        <v>598</v>
      </c>
      <c r="C46" s="24" t="s">
        <v>599</v>
      </c>
      <c r="D46" s="24" t="s">
        <v>32</v>
      </c>
      <c r="E46" s="24" t="s">
        <v>32</v>
      </c>
      <c r="F46" s="24" t="s">
        <v>600</v>
      </c>
      <c r="G46" s="24" t="s">
        <v>601</v>
      </c>
    </row>
    <row r="47" spans="1:7" s="21" customFormat="1" ht="45">
      <c r="A47" s="24" t="s">
        <v>602</v>
      </c>
      <c r="B47" s="24" t="s">
        <v>603</v>
      </c>
      <c r="C47" s="24" t="s">
        <v>604</v>
      </c>
      <c r="D47" s="24" t="s">
        <v>32</v>
      </c>
      <c r="E47" s="24" t="s">
        <v>32</v>
      </c>
      <c r="F47" s="24" t="s">
        <v>605</v>
      </c>
      <c r="G47" s="24" t="s">
        <v>601</v>
      </c>
    </row>
    <row r="48" spans="1:7" s="21" customFormat="1" ht="75">
      <c r="A48" s="36" t="s">
        <v>1188</v>
      </c>
      <c r="B48" s="36" t="s">
        <v>1189</v>
      </c>
      <c r="C48" s="36" t="s">
        <v>1190</v>
      </c>
      <c r="D48" s="36" t="s">
        <v>43</v>
      </c>
      <c r="E48" s="36" t="s">
        <v>609</v>
      </c>
      <c r="F48" s="36" t="s">
        <v>1191</v>
      </c>
      <c r="G48" s="36" t="s">
        <v>1192</v>
      </c>
    </row>
    <row r="49" spans="1:9" s="21" customFormat="1" ht="75">
      <c r="A49" s="24" t="s">
        <v>606</v>
      </c>
      <c r="B49" s="24" t="s">
        <v>607</v>
      </c>
      <c r="C49" s="24" t="s">
        <v>608</v>
      </c>
      <c r="D49" s="24" t="s">
        <v>43</v>
      </c>
      <c r="E49" s="24" t="s">
        <v>609</v>
      </c>
      <c r="F49" s="24" t="s">
        <v>610</v>
      </c>
      <c r="G49" s="24" t="s">
        <v>611</v>
      </c>
    </row>
    <row r="50" spans="1:9" s="21" customFormat="1" ht="75">
      <c r="A50" s="24" t="s">
        <v>612</v>
      </c>
      <c r="B50" s="24" t="s">
        <v>613</v>
      </c>
      <c r="C50" s="24" t="s">
        <v>614</v>
      </c>
      <c r="D50" s="24" t="s">
        <v>43</v>
      </c>
      <c r="E50" s="24" t="s">
        <v>609</v>
      </c>
      <c r="F50" s="24" t="s">
        <v>615</v>
      </c>
      <c r="G50" s="24" t="s">
        <v>616</v>
      </c>
    </row>
    <row r="51" spans="1:9" s="21" customFormat="1" ht="75">
      <c r="A51" s="24" t="s">
        <v>57</v>
      </c>
      <c r="B51" s="24" t="s">
        <v>58</v>
      </c>
      <c r="C51" s="24" t="s">
        <v>59</v>
      </c>
      <c r="D51" s="24" t="s">
        <v>43</v>
      </c>
      <c r="E51" s="24" t="s">
        <v>60</v>
      </c>
      <c r="F51" s="24" t="s">
        <v>61</v>
      </c>
      <c r="G51" s="24" t="s">
        <v>32</v>
      </c>
    </row>
    <row r="52" spans="1:9" s="21" customFormat="1" ht="75">
      <c r="A52" s="24" t="s">
        <v>320</v>
      </c>
      <c r="B52" s="24" t="s">
        <v>617</v>
      </c>
      <c r="C52" s="24" t="s">
        <v>618</v>
      </c>
      <c r="D52" s="24" t="s">
        <v>43</v>
      </c>
      <c r="E52" s="24" t="s">
        <v>619</v>
      </c>
      <c r="F52" s="24" t="s">
        <v>55</v>
      </c>
      <c r="G52" s="24" t="s">
        <v>620</v>
      </c>
    </row>
    <row r="53" spans="1:9" s="21" customFormat="1" ht="45">
      <c r="A53" s="24" t="s">
        <v>621</v>
      </c>
      <c r="B53" s="24" t="s">
        <v>622</v>
      </c>
      <c r="C53" s="24" t="s">
        <v>623</v>
      </c>
      <c r="D53" s="24" t="s">
        <v>32</v>
      </c>
      <c r="E53" s="24" t="s">
        <v>32</v>
      </c>
      <c r="F53" s="24" t="s">
        <v>55</v>
      </c>
      <c r="G53" s="24" t="s">
        <v>32</v>
      </c>
    </row>
    <row r="54" spans="1:9" s="21" customFormat="1" ht="75">
      <c r="A54" s="24" t="s">
        <v>624</v>
      </c>
      <c r="B54" s="24" t="s">
        <v>625</v>
      </c>
      <c r="C54" s="24" t="s">
        <v>626</v>
      </c>
      <c r="D54" s="24" t="s">
        <v>43</v>
      </c>
      <c r="E54" s="24" t="s">
        <v>627</v>
      </c>
      <c r="F54" s="24" t="s">
        <v>65</v>
      </c>
      <c r="G54" s="24" t="s">
        <v>628</v>
      </c>
    </row>
    <row r="55" spans="1:9" s="21" customFormat="1" ht="75">
      <c r="A55" s="24" t="s">
        <v>86</v>
      </c>
      <c r="B55" s="24" t="s">
        <v>35</v>
      </c>
      <c r="C55" s="24" t="s">
        <v>87</v>
      </c>
      <c r="D55" s="24" t="s">
        <v>43</v>
      </c>
      <c r="E55" s="24" t="s">
        <v>64</v>
      </c>
      <c r="F55" s="24" t="s">
        <v>65</v>
      </c>
      <c r="G55" s="24" t="s">
        <v>66</v>
      </c>
    </row>
    <row r="56" spans="1:9" s="21" customFormat="1" ht="75">
      <c r="A56" s="24" t="s">
        <v>629</v>
      </c>
      <c r="B56" s="24" t="s">
        <v>35</v>
      </c>
      <c r="C56" s="24" t="s">
        <v>87</v>
      </c>
      <c r="D56" s="24" t="s">
        <v>43</v>
      </c>
      <c r="E56" s="24" t="s">
        <v>64</v>
      </c>
      <c r="F56" s="24" t="s">
        <v>65</v>
      </c>
      <c r="G56" s="24" t="s">
        <v>66</v>
      </c>
    </row>
    <row r="57" spans="1:9" s="21" customFormat="1" ht="75">
      <c r="A57" s="24" t="s">
        <v>630</v>
      </c>
      <c r="B57" s="24" t="s">
        <v>35</v>
      </c>
      <c r="C57" s="24" t="s">
        <v>87</v>
      </c>
      <c r="D57" s="24" t="s">
        <v>43</v>
      </c>
      <c r="E57" s="24" t="s">
        <v>64</v>
      </c>
      <c r="F57" s="24" t="s">
        <v>65</v>
      </c>
      <c r="G57" s="24" t="s">
        <v>66</v>
      </c>
    </row>
    <row r="58" spans="1:9" s="21" customFormat="1" ht="75">
      <c r="A58" s="24" t="s">
        <v>631</v>
      </c>
      <c r="B58" s="24" t="s">
        <v>63</v>
      </c>
      <c r="C58" s="24" t="s">
        <v>34</v>
      </c>
      <c r="D58" s="24" t="s">
        <v>43</v>
      </c>
      <c r="E58" s="24" t="s">
        <v>64</v>
      </c>
      <c r="F58" s="24" t="s">
        <v>65</v>
      </c>
      <c r="G58" s="24" t="s">
        <v>66</v>
      </c>
    </row>
    <row r="59" spans="1:9" s="21" customFormat="1" ht="75">
      <c r="A59" s="24" t="s">
        <v>632</v>
      </c>
      <c r="B59" s="24" t="s">
        <v>63</v>
      </c>
      <c r="C59" s="24" t="s">
        <v>34</v>
      </c>
      <c r="D59" s="24" t="s">
        <v>43</v>
      </c>
      <c r="E59" s="24" t="s">
        <v>64</v>
      </c>
      <c r="F59" s="24" t="s">
        <v>65</v>
      </c>
      <c r="G59" s="24" t="s">
        <v>66</v>
      </c>
    </row>
    <row r="60" spans="1:9" s="21" customFormat="1" ht="75">
      <c r="A60" s="24" t="s">
        <v>633</v>
      </c>
      <c r="B60" s="24" t="s">
        <v>35</v>
      </c>
      <c r="C60" s="24" t="s">
        <v>87</v>
      </c>
      <c r="D60" s="24" t="s">
        <v>43</v>
      </c>
      <c r="E60" s="24" t="s">
        <v>64</v>
      </c>
      <c r="F60" s="24" t="s">
        <v>65</v>
      </c>
      <c r="G60" s="24" t="s">
        <v>66</v>
      </c>
    </row>
    <row r="61" spans="1:9" s="21" customFormat="1" ht="75">
      <c r="A61" s="24" t="s">
        <v>62</v>
      </c>
      <c r="B61" s="24" t="s">
        <v>63</v>
      </c>
      <c r="C61" s="24" t="s">
        <v>34</v>
      </c>
      <c r="D61" s="24" t="s">
        <v>43</v>
      </c>
      <c r="E61" s="24" t="s">
        <v>64</v>
      </c>
      <c r="F61" s="24" t="s">
        <v>65</v>
      </c>
      <c r="G61" s="24" t="s">
        <v>66</v>
      </c>
    </row>
    <row r="62" spans="1:9" s="21" customFormat="1" ht="75">
      <c r="A62" s="24" t="s">
        <v>634</v>
      </c>
      <c r="B62" s="24" t="s">
        <v>63</v>
      </c>
      <c r="C62" s="24" t="s">
        <v>34</v>
      </c>
      <c r="D62" s="24" t="s">
        <v>43</v>
      </c>
      <c r="E62" s="24" t="s">
        <v>64</v>
      </c>
      <c r="F62" s="24" t="s">
        <v>65</v>
      </c>
      <c r="G62" s="24" t="s">
        <v>66</v>
      </c>
    </row>
    <row r="63" spans="1:9" s="21" customFormat="1" ht="75">
      <c r="A63" s="24" t="s">
        <v>635</v>
      </c>
      <c r="B63" s="24" t="s">
        <v>63</v>
      </c>
      <c r="C63" s="24" t="s">
        <v>34</v>
      </c>
      <c r="D63" s="24" t="s">
        <v>43</v>
      </c>
      <c r="E63" s="24" t="s">
        <v>64</v>
      </c>
      <c r="F63" s="24" t="s">
        <v>65</v>
      </c>
      <c r="G63" s="24" t="s">
        <v>66</v>
      </c>
    </row>
    <row r="64" spans="1:9">
      <c r="A64" s="23" t="s">
        <v>123</v>
      </c>
      <c r="B64" s="23" t="s">
        <v>124</v>
      </c>
      <c r="C64" s="23" t="s">
        <v>125</v>
      </c>
      <c r="D64" s="23" t="s">
        <v>32</v>
      </c>
      <c r="E64" s="23" t="s">
        <v>32</v>
      </c>
      <c r="F64" s="23" t="s">
        <v>32</v>
      </c>
      <c r="G64" s="23" t="s">
        <v>32</v>
      </c>
      <c r="I64" s="21"/>
    </row>
    <row r="65" spans="1:7">
      <c r="A65" s="23" t="s">
        <v>79</v>
      </c>
      <c r="B65" s="23" t="s">
        <v>80</v>
      </c>
      <c r="C65" s="23" t="s">
        <v>81</v>
      </c>
      <c r="D65" s="23" t="s">
        <v>82</v>
      </c>
      <c r="E65" s="23" t="s">
        <v>83</v>
      </c>
      <c r="F65" s="23" t="s">
        <v>84</v>
      </c>
      <c r="G65" s="23" t="s">
        <v>85</v>
      </c>
    </row>
    <row r="66" spans="1:7">
      <c r="A66" s="23" t="s">
        <v>636</v>
      </c>
      <c r="B66" s="23" t="s">
        <v>129</v>
      </c>
      <c r="C66" s="23" t="s">
        <v>130</v>
      </c>
      <c r="D66" s="23" t="s">
        <v>131</v>
      </c>
      <c r="E66" s="23" t="s">
        <v>131</v>
      </c>
      <c r="F66" s="23" t="s">
        <v>130</v>
      </c>
      <c r="G66" s="23" t="s">
        <v>131</v>
      </c>
    </row>
    <row r="67" spans="1:7">
      <c r="A67" s="23" t="s">
        <v>637</v>
      </c>
      <c r="B67" s="23" t="s">
        <v>129</v>
      </c>
      <c r="C67" s="23" t="s">
        <v>132</v>
      </c>
      <c r="D67" s="23" t="s">
        <v>131</v>
      </c>
      <c r="E67" s="23" t="s">
        <v>131</v>
      </c>
      <c r="F67" s="23" t="s">
        <v>132</v>
      </c>
      <c r="G67" s="23" t="s">
        <v>131</v>
      </c>
    </row>
    <row r="68" spans="1:7">
      <c r="A68" s="23" t="s">
        <v>638</v>
      </c>
      <c r="B68" s="23" t="s">
        <v>129</v>
      </c>
      <c r="C68" s="23" t="s">
        <v>133</v>
      </c>
      <c r="D68" s="23" t="s">
        <v>131</v>
      </c>
      <c r="E68" s="23" t="s">
        <v>131</v>
      </c>
      <c r="F68" s="23" t="s">
        <v>133</v>
      </c>
      <c r="G68" s="23" t="s">
        <v>131</v>
      </c>
    </row>
    <row r="69" spans="1:7">
      <c r="A69" s="23" t="s">
        <v>639</v>
      </c>
      <c r="B69" s="23" t="s">
        <v>129</v>
      </c>
      <c r="C69" s="23" t="s">
        <v>134</v>
      </c>
      <c r="D69" s="23" t="s">
        <v>131</v>
      </c>
      <c r="E69" s="23" t="s">
        <v>131</v>
      </c>
      <c r="F69" s="23" t="s">
        <v>134</v>
      </c>
      <c r="G69" s="23" t="s">
        <v>131</v>
      </c>
    </row>
    <row r="70" spans="1:7" ht="45">
      <c r="A70" s="23" t="s">
        <v>640</v>
      </c>
      <c r="B70" s="23" t="s">
        <v>129</v>
      </c>
      <c r="C70" s="23" t="s">
        <v>135</v>
      </c>
      <c r="D70" s="23" t="s">
        <v>131</v>
      </c>
      <c r="E70" s="23" t="s">
        <v>131</v>
      </c>
      <c r="F70" s="23" t="s">
        <v>135</v>
      </c>
      <c r="G70" s="23" t="s">
        <v>131</v>
      </c>
    </row>
    <row r="71" spans="1:7">
      <c r="A71" s="23" t="s">
        <v>641</v>
      </c>
      <c r="B71" s="23" t="s">
        <v>129</v>
      </c>
      <c r="C71" s="23" t="s">
        <v>136</v>
      </c>
      <c r="D71" s="23" t="s">
        <v>131</v>
      </c>
      <c r="E71" s="23" t="s">
        <v>131</v>
      </c>
      <c r="F71" s="23" t="s">
        <v>136</v>
      </c>
      <c r="G71" s="23" t="s">
        <v>131</v>
      </c>
    </row>
    <row r="72" spans="1:7">
      <c r="A72" s="23" t="s">
        <v>642</v>
      </c>
      <c r="B72" s="23" t="s">
        <v>129</v>
      </c>
      <c r="C72" s="23" t="s">
        <v>137</v>
      </c>
      <c r="D72" s="23" t="s">
        <v>131</v>
      </c>
      <c r="E72" s="23" t="s">
        <v>131</v>
      </c>
      <c r="F72" s="23" t="s">
        <v>137</v>
      </c>
      <c r="G72" s="23" t="s">
        <v>131</v>
      </c>
    </row>
    <row r="73" spans="1:7">
      <c r="A73" s="23" t="s">
        <v>643</v>
      </c>
      <c r="B73" s="23" t="s">
        <v>129</v>
      </c>
      <c r="C73" s="23" t="s">
        <v>138</v>
      </c>
      <c r="D73" s="23" t="s">
        <v>131</v>
      </c>
      <c r="E73" s="23" t="s">
        <v>131</v>
      </c>
      <c r="F73" s="23" t="s">
        <v>138</v>
      </c>
      <c r="G73" s="23" t="s">
        <v>131</v>
      </c>
    </row>
    <row r="74" spans="1:7" ht="30">
      <c r="A74" s="23" t="s">
        <v>644</v>
      </c>
      <c r="B74" s="23" t="s">
        <v>129</v>
      </c>
      <c r="C74" s="23" t="s">
        <v>139</v>
      </c>
      <c r="D74" s="23" t="s">
        <v>131</v>
      </c>
      <c r="E74" s="23" t="s">
        <v>131</v>
      </c>
      <c r="F74" s="23" t="s">
        <v>139</v>
      </c>
      <c r="G74" s="23" t="s">
        <v>131</v>
      </c>
    </row>
    <row r="75" spans="1:7" ht="30">
      <c r="A75" s="23" t="s">
        <v>645</v>
      </c>
      <c r="B75" s="23" t="s">
        <v>129</v>
      </c>
      <c r="C75" s="23" t="s">
        <v>140</v>
      </c>
      <c r="D75" s="23" t="s">
        <v>131</v>
      </c>
      <c r="E75" s="23" t="s">
        <v>131</v>
      </c>
      <c r="F75" s="23" t="s">
        <v>140</v>
      </c>
      <c r="G75" s="23" t="s">
        <v>131</v>
      </c>
    </row>
    <row r="76" spans="1:7">
      <c r="A76" s="23" t="s">
        <v>646</v>
      </c>
      <c r="B76" s="23" t="s">
        <v>129</v>
      </c>
      <c r="C76" s="23" t="s">
        <v>141</v>
      </c>
      <c r="D76" s="23" t="s">
        <v>131</v>
      </c>
      <c r="E76" s="23" t="s">
        <v>131</v>
      </c>
      <c r="F76" s="23" t="s">
        <v>141</v>
      </c>
      <c r="G76" s="23" t="s">
        <v>131</v>
      </c>
    </row>
    <row r="77" spans="1:7">
      <c r="A77" s="23" t="s">
        <v>647</v>
      </c>
      <c r="B77" s="23" t="s">
        <v>129</v>
      </c>
      <c r="C77" s="23" t="s">
        <v>142</v>
      </c>
      <c r="D77" s="23" t="s">
        <v>131</v>
      </c>
      <c r="E77" s="23" t="s">
        <v>131</v>
      </c>
      <c r="F77" s="23" t="s">
        <v>142</v>
      </c>
      <c r="G77" s="23" t="s">
        <v>131</v>
      </c>
    </row>
    <row r="78" spans="1:7" ht="30">
      <c r="A78" s="23" t="s">
        <v>648</v>
      </c>
      <c r="B78" s="23" t="s">
        <v>129</v>
      </c>
      <c r="C78" s="23" t="s">
        <v>143</v>
      </c>
      <c r="D78" s="23" t="s">
        <v>131</v>
      </c>
      <c r="E78" s="23" t="s">
        <v>131</v>
      </c>
      <c r="F78" s="23" t="s">
        <v>143</v>
      </c>
      <c r="G78" s="23" t="s">
        <v>131</v>
      </c>
    </row>
    <row r="79" spans="1:7" ht="120">
      <c r="A79" s="23" t="s">
        <v>649</v>
      </c>
      <c r="B79" s="23" t="s">
        <v>129</v>
      </c>
      <c r="C79" s="23" t="s">
        <v>144</v>
      </c>
      <c r="D79" s="23" t="s">
        <v>131</v>
      </c>
      <c r="E79" s="23" t="s">
        <v>131</v>
      </c>
      <c r="F79" s="23" t="s">
        <v>144</v>
      </c>
      <c r="G79" s="23" t="s">
        <v>131</v>
      </c>
    </row>
    <row r="80" spans="1:7" ht="45">
      <c r="A80" s="23" t="s">
        <v>650</v>
      </c>
      <c r="B80" s="23" t="s">
        <v>129</v>
      </c>
      <c r="C80" s="23" t="s">
        <v>145</v>
      </c>
      <c r="D80" s="23" t="s">
        <v>131</v>
      </c>
      <c r="E80" s="23" t="s">
        <v>131</v>
      </c>
      <c r="F80" s="23" t="s">
        <v>145</v>
      </c>
      <c r="G80" s="23" t="s">
        <v>131</v>
      </c>
    </row>
    <row r="81" spans="1:7">
      <c r="A81" s="23" t="s">
        <v>651</v>
      </c>
      <c r="B81" s="23" t="s">
        <v>146</v>
      </c>
      <c r="C81" s="23" t="s">
        <v>147</v>
      </c>
      <c r="D81" s="23" t="s">
        <v>131</v>
      </c>
      <c r="E81" s="23" t="s">
        <v>131</v>
      </c>
      <c r="F81" s="23" t="s">
        <v>147</v>
      </c>
      <c r="G81" s="23" t="s">
        <v>131</v>
      </c>
    </row>
    <row r="82" spans="1:7" ht="60">
      <c r="A82" s="23" t="s">
        <v>652</v>
      </c>
      <c r="B82" s="23" t="s">
        <v>146</v>
      </c>
      <c r="C82" s="23" t="s">
        <v>148</v>
      </c>
      <c r="D82" s="23" t="s">
        <v>131</v>
      </c>
      <c r="E82" s="23" t="s">
        <v>131</v>
      </c>
      <c r="F82" s="23" t="s">
        <v>148</v>
      </c>
      <c r="G82" s="23" t="s">
        <v>131</v>
      </c>
    </row>
    <row r="83" spans="1:7">
      <c r="A83" s="23" t="s">
        <v>653</v>
      </c>
      <c r="B83" s="23" t="s">
        <v>146</v>
      </c>
      <c r="C83" s="23" t="s">
        <v>149</v>
      </c>
      <c r="D83" s="23" t="s">
        <v>131</v>
      </c>
      <c r="E83" s="23" t="s">
        <v>131</v>
      </c>
      <c r="F83" s="23" t="s">
        <v>149</v>
      </c>
      <c r="G83" s="23" t="s">
        <v>131</v>
      </c>
    </row>
    <row r="84" spans="1:7">
      <c r="A84" s="23" t="s">
        <v>654</v>
      </c>
      <c r="B84" s="23" t="s">
        <v>146</v>
      </c>
      <c r="C84" s="23" t="s">
        <v>150</v>
      </c>
      <c r="D84" s="23" t="s">
        <v>131</v>
      </c>
      <c r="E84" s="23" t="s">
        <v>131</v>
      </c>
      <c r="F84" s="23" t="s">
        <v>150</v>
      </c>
      <c r="G84" s="23" t="s">
        <v>131</v>
      </c>
    </row>
    <row r="85" spans="1:7" ht="30">
      <c r="A85" s="23" t="s">
        <v>655</v>
      </c>
      <c r="B85" s="23" t="s">
        <v>164</v>
      </c>
      <c r="C85" s="23" t="s">
        <v>180</v>
      </c>
      <c r="D85" s="23" t="s">
        <v>131</v>
      </c>
      <c r="E85" s="23" t="s">
        <v>131</v>
      </c>
      <c r="F85" s="23" t="s">
        <v>180</v>
      </c>
      <c r="G85" s="23" t="s">
        <v>131</v>
      </c>
    </row>
    <row r="86" spans="1:7" ht="75">
      <c r="A86" s="23" t="s">
        <v>656</v>
      </c>
      <c r="B86" s="23" t="s">
        <v>164</v>
      </c>
      <c r="C86" s="23" t="s">
        <v>181</v>
      </c>
      <c r="D86" s="23" t="s">
        <v>131</v>
      </c>
      <c r="E86" s="23" t="s">
        <v>131</v>
      </c>
      <c r="F86" s="23" t="s">
        <v>181</v>
      </c>
      <c r="G86" s="23" t="s">
        <v>131</v>
      </c>
    </row>
    <row r="87" spans="1:7" ht="30">
      <c r="A87" s="23" t="s">
        <v>657</v>
      </c>
      <c r="B87" s="23" t="s">
        <v>164</v>
      </c>
      <c r="C87" s="23" t="s">
        <v>182</v>
      </c>
      <c r="D87" s="23" t="s">
        <v>131</v>
      </c>
      <c r="E87" s="23" t="s">
        <v>131</v>
      </c>
      <c r="F87" s="23" t="s">
        <v>182</v>
      </c>
      <c r="G87" s="23" t="s">
        <v>131</v>
      </c>
    </row>
    <row r="88" spans="1:7">
      <c r="A88" s="23" t="s">
        <v>658</v>
      </c>
      <c r="B88" s="23" t="s">
        <v>177</v>
      </c>
      <c r="C88" s="23" t="s">
        <v>183</v>
      </c>
      <c r="D88" s="23" t="s">
        <v>131</v>
      </c>
      <c r="E88" s="23" t="s">
        <v>183</v>
      </c>
      <c r="F88" s="23" t="s">
        <v>183</v>
      </c>
      <c r="G88" s="23" t="s">
        <v>131</v>
      </c>
    </row>
    <row r="89" spans="1:7">
      <c r="A89" s="23" t="s">
        <v>659</v>
      </c>
      <c r="B89" s="23" t="s">
        <v>177</v>
      </c>
      <c r="C89" s="23" t="s">
        <v>184</v>
      </c>
      <c r="D89" s="23" t="s">
        <v>131</v>
      </c>
      <c r="E89" s="23" t="s">
        <v>184</v>
      </c>
      <c r="F89" s="23" t="s">
        <v>184</v>
      </c>
      <c r="G89" s="23" t="s">
        <v>131</v>
      </c>
    </row>
    <row r="90" spans="1:7" ht="45">
      <c r="A90" s="23" t="s">
        <v>660</v>
      </c>
      <c r="B90" s="23" t="s">
        <v>177</v>
      </c>
      <c r="C90" s="23" t="s">
        <v>185</v>
      </c>
      <c r="D90" s="23" t="s">
        <v>131</v>
      </c>
      <c r="E90" s="23" t="s">
        <v>185</v>
      </c>
      <c r="F90" s="23" t="s">
        <v>185</v>
      </c>
      <c r="G90" s="23" t="s">
        <v>131</v>
      </c>
    </row>
    <row r="91" spans="1:7">
      <c r="A91" s="23" t="s">
        <v>661</v>
      </c>
      <c r="B91" s="23" t="s">
        <v>177</v>
      </c>
      <c r="C91" s="23" t="s">
        <v>186</v>
      </c>
      <c r="D91" s="23" t="s">
        <v>131</v>
      </c>
      <c r="E91" s="23" t="s">
        <v>186</v>
      </c>
      <c r="F91" s="23" t="s">
        <v>186</v>
      </c>
      <c r="G91" s="23" t="s">
        <v>131</v>
      </c>
    </row>
    <row r="92" spans="1:7" ht="30">
      <c r="A92" s="23" t="s">
        <v>662</v>
      </c>
      <c r="B92" s="23" t="s">
        <v>177</v>
      </c>
      <c r="C92" s="23" t="s">
        <v>187</v>
      </c>
      <c r="D92" s="23" t="s">
        <v>131</v>
      </c>
      <c r="E92" s="23" t="s">
        <v>187</v>
      </c>
      <c r="F92" s="23" t="s">
        <v>187</v>
      </c>
      <c r="G92" s="23" t="s">
        <v>131</v>
      </c>
    </row>
    <row r="93" spans="1:7" ht="135">
      <c r="A93" s="23" t="s">
        <v>663</v>
      </c>
      <c r="B93" s="23" t="s">
        <v>177</v>
      </c>
      <c r="C93" s="23" t="s">
        <v>188</v>
      </c>
      <c r="D93" s="23" t="s">
        <v>131</v>
      </c>
      <c r="E93" s="23" t="s">
        <v>188</v>
      </c>
      <c r="F93" s="23" t="s">
        <v>188</v>
      </c>
      <c r="G93" s="23" t="s">
        <v>131</v>
      </c>
    </row>
    <row r="94" spans="1:7" ht="45">
      <c r="A94" s="23" t="s">
        <v>664</v>
      </c>
      <c r="B94" s="23" t="s">
        <v>177</v>
      </c>
      <c r="C94" s="23" t="s">
        <v>189</v>
      </c>
      <c r="D94" s="23" t="s">
        <v>131</v>
      </c>
      <c r="E94" s="23" t="s">
        <v>189</v>
      </c>
      <c r="F94" s="23" t="s">
        <v>189</v>
      </c>
      <c r="G94" s="23" t="s">
        <v>131</v>
      </c>
    </row>
    <row r="95" spans="1:7" ht="30">
      <c r="A95" s="23" t="s">
        <v>665</v>
      </c>
      <c r="B95" s="23" t="s">
        <v>177</v>
      </c>
      <c r="C95" s="23" t="s">
        <v>190</v>
      </c>
      <c r="D95" s="23" t="s">
        <v>131</v>
      </c>
      <c r="E95" s="23" t="s">
        <v>190</v>
      </c>
      <c r="F95" s="23" t="s">
        <v>190</v>
      </c>
      <c r="G95" s="23" t="s">
        <v>131</v>
      </c>
    </row>
    <row r="96" spans="1:7">
      <c r="A96" s="23" t="s">
        <v>666</v>
      </c>
      <c r="B96" s="23" t="s">
        <v>177</v>
      </c>
      <c r="C96" s="23" t="s">
        <v>191</v>
      </c>
      <c r="D96" s="23" t="s">
        <v>131</v>
      </c>
      <c r="E96" s="23" t="s">
        <v>191</v>
      </c>
      <c r="F96" s="23" t="s">
        <v>191</v>
      </c>
      <c r="G96" s="23" t="s">
        <v>131</v>
      </c>
    </row>
    <row r="97" spans="1:7">
      <c r="A97" s="23" t="s">
        <v>667</v>
      </c>
      <c r="B97" s="23" t="s">
        <v>177</v>
      </c>
      <c r="C97" s="23" t="s">
        <v>192</v>
      </c>
      <c r="D97" s="23" t="s">
        <v>131</v>
      </c>
      <c r="E97" s="23" t="s">
        <v>192</v>
      </c>
      <c r="F97" s="23" t="s">
        <v>192</v>
      </c>
      <c r="G97" s="23" t="s">
        <v>131</v>
      </c>
    </row>
    <row r="98" spans="1:7" ht="75">
      <c r="A98" s="23" t="s">
        <v>668</v>
      </c>
      <c r="B98" s="23" t="s">
        <v>177</v>
      </c>
      <c r="C98" s="23" t="s">
        <v>193</v>
      </c>
      <c r="D98" s="23" t="s">
        <v>131</v>
      </c>
      <c r="E98" s="23" t="s">
        <v>193</v>
      </c>
      <c r="F98" s="23" t="s">
        <v>193</v>
      </c>
      <c r="G98" s="23" t="s">
        <v>131</v>
      </c>
    </row>
    <row r="99" spans="1:7">
      <c r="A99" s="23" t="s">
        <v>669</v>
      </c>
      <c r="B99" s="23" t="s">
        <v>194</v>
      </c>
      <c r="C99" s="23" t="s">
        <v>195</v>
      </c>
      <c r="D99" s="23" t="s">
        <v>131</v>
      </c>
      <c r="E99" s="23" t="s">
        <v>131</v>
      </c>
      <c r="F99" s="23" t="s">
        <v>195</v>
      </c>
      <c r="G99" s="23" t="s">
        <v>131</v>
      </c>
    </row>
    <row r="100" spans="1:7" ht="30">
      <c r="A100" s="23" t="s">
        <v>670</v>
      </c>
      <c r="B100" s="23" t="s">
        <v>194</v>
      </c>
      <c r="C100" s="23" t="s">
        <v>196</v>
      </c>
      <c r="D100" s="23" t="s">
        <v>131</v>
      </c>
      <c r="E100" s="23" t="s">
        <v>131</v>
      </c>
      <c r="F100" s="23" t="s">
        <v>196</v>
      </c>
      <c r="G100" s="23" t="s">
        <v>131</v>
      </c>
    </row>
    <row r="101" spans="1:7">
      <c r="A101" s="23" t="s">
        <v>671</v>
      </c>
      <c r="B101" s="23" t="s">
        <v>194</v>
      </c>
      <c r="C101" s="23" t="s">
        <v>197</v>
      </c>
      <c r="D101" s="23" t="s">
        <v>131</v>
      </c>
      <c r="E101" s="23" t="s">
        <v>131</v>
      </c>
      <c r="F101" s="23" t="s">
        <v>197</v>
      </c>
      <c r="G101" s="23" t="s">
        <v>131</v>
      </c>
    </row>
    <row r="102" spans="1:7">
      <c r="A102" s="23" t="s">
        <v>672</v>
      </c>
      <c r="B102" s="23" t="s">
        <v>194</v>
      </c>
      <c r="C102" s="23" t="s">
        <v>198</v>
      </c>
      <c r="D102" s="23" t="s">
        <v>131</v>
      </c>
      <c r="E102" s="23" t="s">
        <v>131</v>
      </c>
      <c r="F102" s="23" t="s">
        <v>198</v>
      </c>
      <c r="G102" s="23" t="s">
        <v>131</v>
      </c>
    </row>
    <row r="103" spans="1:7">
      <c r="A103" s="23" t="s">
        <v>673</v>
      </c>
      <c r="B103" s="23" t="s">
        <v>194</v>
      </c>
      <c r="C103" s="23" t="s">
        <v>199</v>
      </c>
      <c r="D103" s="23" t="s">
        <v>131</v>
      </c>
      <c r="E103" s="23" t="s">
        <v>131</v>
      </c>
      <c r="F103" s="23" t="s">
        <v>199</v>
      </c>
      <c r="G103" s="23" t="s">
        <v>131</v>
      </c>
    </row>
    <row r="104" spans="1:7" ht="30">
      <c r="A104" s="23" t="s">
        <v>674</v>
      </c>
      <c r="B104" s="23" t="s">
        <v>194</v>
      </c>
      <c r="C104" s="23" t="s">
        <v>200</v>
      </c>
      <c r="D104" s="23" t="s">
        <v>131</v>
      </c>
      <c r="E104" s="23" t="s">
        <v>131</v>
      </c>
      <c r="F104" s="23" t="s">
        <v>200</v>
      </c>
      <c r="G104" s="23" t="s">
        <v>131</v>
      </c>
    </row>
    <row r="105" spans="1:7">
      <c r="A105" s="23" t="s">
        <v>675</v>
      </c>
      <c r="B105" s="23" t="s">
        <v>194</v>
      </c>
      <c r="C105" s="23" t="s">
        <v>201</v>
      </c>
      <c r="D105" s="23" t="s">
        <v>131</v>
      </c>
      <c r="E105" s="23" t="s">
        <v>131</v>
      </c>
      <c r="F105" s="23" t="s">
        <v>201</v>
      </c>
      <c r="G105" s="23" t="s">
        <v>131</v>
      </c>
    </row>
    <row r="106" spans="1:7">
      <c r="A106" s="23" t="s">
        <v>676</v>
      </c>
      <c r="B106" s="23" t="s">
        <v>194</v>
      </c>
      <c r="C106" s="23" t="s">
        <v>202</v>
      </c>
      <c r="D106" s="23" t="s">
        <v>131</v>
      </c>
      <c r="E106" s="23" t="s">
        <v>131</v>
      </c>
      <c r="F106" s="23" t="s">
        <v>202</v>
      </c>
      <c r="G106" s="23" t="s">
        <v>131</v>
      </c>
    </row>
    <row r="107" spans="1:7" ht="30">
      <c r="A107" s="23" t="s">
        <v>677</v>
      </c>
      <c r="B107" s="23" t="s">
        <v>194</v>
      </c>
      <c r="C107" s="23" t="s">
        <v>203</v>
      </c>
      <c r="D107" s="23" t="s">
        <v>131</v>
      </c>
      <c r="E107" s="23" t="s">
        <v>131</v>
      </c>
      <c r="F107" s="23" t="s">
        <v>203</v>
      </c>
      <c r="G107" s="23" t="s">
        <v>131</v>
      </c>
    </row>
    <row r="108" spans="1:7" ht="30">
      <c r="A108" s="23" t="s">
        <v>678</v>
      </c>
      <c r="B108" s="23" t="s">
        <v>194</v>
      </c>
      <c r="C108" s="23" t="s">
        <v>204</v>
      </c>
      <c r="D108" s="23" t="s">
        <v>131</v>
      </c>
      <c r="E108" s="23" t="s">
        <v>131</v>
      </c>
      <c r="F108" s="23" t="s">
        <v>204</v>
      </c>
      <c r="G108" s="23" t="s">
        <v>131</v>
      </c>
    </row>
    <row r="109" spans="1:7" ht="30">
      <c r="A109" s="23" t="s">
        <v>679</v>
      </c>
      <c r="B109" s="23" t="s">
        <v>205</v>
      </c>
      <c r="C109" s="23" t="s">
        <v>206</v>
      </c>
      <c r="D109" s="23" t="s">
        <v>131</v>
      </c>
      <c r="E109" s="23" t="s">
        <v>131</v>
      </c>
      <c r="F109" s="23" t="s">
        <v>206</v>
      </c>
      <c r="G109" s="23" t="s">
        <v>131</v>
      </c>
    </row>
    <row r="110" spans="1:7" ht="30">
      <c r="A110" s="23" t="s">
        <v>680</v>
      </c>
      <c r="B110" s="23" t="s">
        <v>205</v>
      </c>
      <c r="C110" s="23" t="s">
        <v>207</v>
      </c>
      <c r="D110" s="23" t="s">
        <v>131</v>
      </c>
      <c r="E110" s="23" t="s">
        <v>131</v>
      </c>
      <c r="F110" s="23" t="s">
        <v>207</v>
      </c>
      <c r="G110" s="23" t="s">
        <v>131</v>
      </c>
    </row>
    <row r="111" spans="1:7" ht="45">
      <c r="A111" s="23" t="s">
        <v>681</v>
      </c>
      <c r="B111" s="23" t="s">
        <v>205</v>
      </c>
      <c r="C111" s="23" t="s">
        <v>208</v>
      </c>
      <c r="D111" s="23" t="s">
        <v>131</v>
      </c>
      <c r="E111" s="23" t="s">
        <v>131</v>
      </c>
      <c r="F111" s="23" t="s">
        <v>208</v>
      </c>
      <c r="G111" s="23" t="s">
        <v>131</v>
      </c>
    </row>
    <row r="112" spans="1:7">
      <c r="A112" s="23" t="s">
        <v>682</v>
      </c>
      <c r="B112" s="23" t="s">
        <v>205</v>
      </c>
      <c r="C112" s="23" t="s">
        <v>209</v>
      </c>
      <c r="D112" s="23" t="s">
        <v>131</v>
      </c>
      <c r="E112" s="23" t="s">
        <v>131</v>
      </c>
      <c r="F112" s="23" t="s">
        <v>209</v>
      </c>
      <c r="G112" s="23" t="s">
        <v>131</v>
      </c>
    </row>
    <row r="113" spans="1:7">
      <c r="A113" s="23" t="s">
        <v>683</v>
      </c>
      <c r="B113" s="23" t="s">
        <v>205</v>
      </c>
      <c r="C113" s="23" t="s">
        <v>210</v>
      </c>
      <c r="D113" s="23" t="s">
        <v>131</v>
      </c>
      <c r="E113" s="23" t="s">
        <v>131</v>
      </c>
      <c r="F113" s="23" t="s">
        <v>210</v>
      </c>
      <c r="G113" s="23" t="s">
        <v>131</v>
      </c>
    </row>
    <row r="114" spans="1:7">
      <c r="A114" s="23" t="s">
        <v>684</v>
      </c>
      <c r="B114" s="23" t="s">
        <v>205</v>
      </c>
      <c r="C114" s="23" t="s">
        <v>211</v>
      </c>
      <c r="D114" s="23" t="s">
        <v>131</v>
      </c>
      <c r="E114" s="23" t="s">
        <v>131</v>
      </c>
      <c r="F114" s="23" t="s">
        <v>211</v>
      </c>
      <c r="G114" s="23" t="s">
        <v>131</v>
      </c>
    </row>
    <row r="115" spans="1:7" ht="30">
      <c r="A115" s="23" t="s">
        <v>685</v>
      </c>
      <c r="B115" s="23" t="s">
        <v>205</v>
      </c>
      <c r="C115" s="23" t="s">
        <v>212</v>
      </c>
      <c r="D115" s="23" t="s">
        <v>131</v>
      </c>
      <c r="E115" s="23" t="s">
        <v>131</v>
      </c>
      <c r="F115" s="23" t="s">
        <v>212</v>
      </c>
      <c r="G115" s="23" t="s">
        <v>131</v>
      </c>
    </row>
    <row r="116" spans="1:7" ht="30">
      <c r="A116" s="23" t="s">
        <v>686</v>
      </c>
      <c r="B116" s="23" t="s">
        <v>205</v>
      </c>
      <c r="C116" s="23" t="s">
        <v>213</v>
      </c>
      <c r="D116" s="23" t="s">
        <v>131</v>
      </c>
      <c r="E116" s="23" t="s">
        <v>131</v>
      </c>
      <c r="F116" s="23" t="s">
        <v>213</v>
      </c>
      <c r="G116" s="23" t="s">
        <v>131</v>
      </c>
    </row>
    <row r="117" spans="1:7">
      <c r="A117" s="23" t="s">
        <v>687</v>
      </c>
      <c r="B117" s="23" t="s">
        <v>205</v>
      </c>
      <c r="C117" s="23" t="s">
        <v>214</v>
      </c>
      <c r="D117" s="23" t="s">
        <v>131</v>
      </c>
      <c r="E117" s="23" t="s">
        <v>131</v>
      </c>
      <c r="F117" s="23" t="s">
        <v>214</v>
      </c>
      <c r="G117" s="23" t="s">
        <v>131</v>
      </c>
    </row>
    <row r="118" spans="1:7" ht="45">
      <c r="A118" s="23" t="s">
        <v>688</v>
      </c>
      <c r="B118" s="23" t="s">
        <v>205</v>
      </c>
      <c r="C118" s="23" t="s">
        <v>215</v>
      </c>
      <c r="D118" s="23" t="s">
        <v>131</v>
      </c>
      <c r="E118" s="23" t="s">
        <v>131</v>
      </c>
      <c r="F118" s="23" t="s">
        <v>215</v>
      </c>
      <c r="G118" s="23" t="s">
        <v>131</v>
      </c>
    </row>
    <row r="119" spans="1:7" ht="30">
      <c r="A119" s="23" t="s">
        <v>689</v>
      </c>
      <c r="B119" s="23" t="s">
        <v>205</v>
      </c>
      <c r="C119" s="23" t="s">
        <v>216</v>
      </c>
      <c r="D119" s="23" t="s">
        <v>131</v>
      </c>
      <c r="E119" s="23" t="s">
        <v>131</v>
      </c>
      <c r="F119" s="23" t="s">
        <v>216</v>
      </c>
      <c r="G119" s="23" t="s">
        <v>131</v>
      </c>
    </row>
    <row r="120" spans="1:7">
      <c r="A120" s="23" t="s">
        <v>690</v>
      </c>
      <c r="B120" s="23" t="s">
        <v>205</v>
      </c>
      <c r="C120" s="23" t="s">
        <v>217</v>
      </c>
      <c r="D120" s="23" t="s">
        <v>131</v>
      </c>
      <c r="E120" s="23" t="s">
        <v>131</v>
      </c>
      <c r="F120" s="23" t="s">
        <v>217</v>
      </c>
      <c r="G120" s="23" t="s">
        <v>131</v>
      </c>
    </row>
    <row r="121" spans="1:7">
      <c r="A121" s="23" t="s">
        <v>691</v>
      </c>
      <c r="B121" s="23" t="s">
        <v>205</v>
      </c>
      <c r="C121" s="23" t="s">
        <v>218</v>
      </c>
      <c r="D121" s="23" t="s">
        <v>131</v>
      </c>
      <c r="E121" s="23" t="s">
        <v>131</v>
      </c>
      <c r="F121" s="23" t="s">
        <v>218</v>
      </c>
      <c r="G121" s="23" t="s">
        <v>131</v>
      </c>
    </row>
    <row r="122" spans="1:7" ht="30">
      <c r="A122" s="23" t="s">
        <v>692</v>
      </c>
      <c r="B122" s="23" t="s">
        <v>205</v>
      </c>
      <c r="C122" s="23" t="s">
        <v>219</v>
      </c>
      <c r="D122" s="23" t="s">
        <v>131</v>
      </c>
      <c r="E122" s="23" t="s">
        <v>131</v>
      </c>
      <c r="F122" s="23" t="s">
        <v>219</v>
      </c>
      <c r="G122" s="23" t="s">
        <v>131</v>
      </c>
    </row>
    <row r="123" spans="1:7">
      <c r="A123" s="23" t="s">
        <v>693</v>
      </c>
      <c r="B123" s="23" t="s">
        <v>205</v>
      </c>
      <c r="C123" s="23" t="s">
        <v>220</v>
      </c>
      <c r="D123" s="23" t="s">
        <v>131</v>
      </c>
      <c r="E123" s="23" t="s">
        <v>131</v>
      </c>
      <c r="F123" s="23" t="s">
        <v>220</v>
      </c>
      <c r="G123" s="23" t="s">
        <v>131</v>
      </c>
    </row>
    <row r="124" spans="1:7">
      <c r="A124" s="23" t="s">
        <v>694</v>
      </c>
      <c r="B124" s="23" t="s">
        <v>205</v>
      </c>
      <c r="C124" s="23" t="s">
        <v>221</v>
      </c>
      <c r="D124" s="23" t="s">
        <v>131</v>
      </c>
      <c r="E124" s="23" t="s">
        <v>131</v>
      </c>
      <c r="F124" s="23" t="s">
        <v>221</v>
      </c>
      <c r="G124" s="23" t="s">
        <v>131</v>
      </c>
    </row>
    <row r="125" spans="1:7" ht="90">
      <c r="A125" s="23" t="s">
        <v>695</v>
      </c>
      <c r="B125" s="23" t="s">
        <v>205</v>
      </c>
      <c r="C125" s="23" t="s">
        <v>222</v>
      </c>
      <c r="D125" s="23" t="s">
        <v>131</v>
      </c>
      <c r="E125" s="23" t="s">
        <v>131</v>
      </c>
      <c r="F125" s="23" t="s">
        <v>222</v>
      </c>
      <c r="G125" s="23" t="s">
        <v>131</v>
      </c>
    </row>
    <row r="126" spans="1:7" ht="60">
      <c r="A126" s="23" t="s">
        <v>696</v>
      </c>
      <c r="B126" s="23" t="s">
        <v>205</v>
      </c>
      <c r="C126" s="23" t="s">
        <v>223</v>
      </c>
      <c r="D126" s="23" t="s">
        <v>131</v>
      </c>
      <c r="E126" s="23" t="s">
        <v>131</v>
      </c>
      <c r="F126" s="23" t="s">
        <v>223</v>
      </c>
      <c r="G126" s="23" t="s">
        <v>131</v>
      </c>
    </row>
    <row r="127" spans="1:7">
      <c r="A127" s="23" t="s">
        <v>697</v>
      </c>
      <c r="B127" s="23" t="s">
        <v>224</v>
      </c>
      <c r="C127" s="23" t="s">
        <v>218</v>
      </c>
      <c r="D127" s="23" t="s">
        <v>131</v>
      </c>
      <c r="E127" s="23" t="s">
        <v>131</v>
      </c>
      <c r="F127" s="23" t="s">
        <v>218</v>
      </c>
      <c r="G127" s="23" t="s">
        <v>131</v>
      </c>
    </row>
    <row r="128" spans="1:7">
      <c r="A128" s="23" t="s">
        <v>698</v>
      </c>
      <c r="B128" s="23" t="s">
        <v>224</v>
      </c>
      <c r="C128" s="23" t="s">
        <v>225</v>
      </c>
      <c r="D128" s="23" t="s">
        <v>131</v>
      </c>
      <c r="E128" s="23" t="s">
        <v>131</v>
      </c>
      <c r="F128" s="23" t="s">
        <v>225</v>
      </c>
      <c r="G128" s="23" t="s">
        <v>131</v>
      </c>
    </row>
    <row r="129" spans="1:7">
      <c r="A129" s="23" t="s">
        <v>699</v>
      </c>
      <c r="B129" s="23" t="s">
        <v>224</v>
      </c>
      <c r="C129" s="23" t="s">
        <v>226</v>
      </c>
      <c r="D129" s="23" t="s">
        <v>131</v>
      </c>
      <c r="E129" s="23" t="s">
        <v>131</v>
      </c>
      <c r="F129" s="23" t="s">
        <v>226</v>
      </c>
      <c r="G129" s="23" t="s">
        <v>131</v>
      </c>
    </row>
    <row r="130" spans="1:7">
      <c r="A130" s="23" t="s">
        <v>700</v>
      </c>
      <c r="B130" s="23" t="s">
        <v>224</v>
      </c>
      <c r="C130" s="23" t="s">
        <v>227</v>
      </c>
      <c r="D130" s="23" t="s">
        <v>131</v>
      </c>
      <c r="E130" s="23" t="s">
        <v>131</v>
      </c>
      <c r="F130" s="23" t="s">
        <v>227</v>
      </c>
      <c r="G130" s="23" t="s">
        <v>131</v>
      </c>
    </row>
    <row r="131" spans="1:7" ht="45">
      <c r="A131" s="23" t="s">
        <v>701</v>
      </c>
      <c r="B131" s="23" t="s">
        <v>224</v>
      </c>
      <c r="C131" s="23" t="s">
        <v>228</v>
      </c>
      <c r="D131" s="23" t="s">
        <v>131</v>
      </c>
      <c r="E131" s="23" t="s">
        <v>131</v>
      </c>
      <c r="F131" s="23" t="s">
        <v>228</v>
      </c>
      <c r="G131" s="23" t="s">
        <v>131</v>
      </c>
    </row>
    <row r="132" spans="1:7">
      <c r="A132" s="23" t="s">
        <v>702</v>
      </c>
      <c r="B132" s="23" t="s">
        <v>224</v>
      </c>
      <c r="C132" s="23" t="s">
        <v>229</v>
      </c>
      <c r="D132" s="23" t="s">
        <v>131</v>
      </c>
      <c r="E132" s="23" t="s">
        <v>131</v>
      </c>
      <c r="F132" s="23" t="s">
        <v>229</v>
      </c>
      <c r="G132" s="23" t="s">
        <v>131</v>
      </c>
    </row>
    <row r="133" spans="1:7">
      <c r="A133" s="23" t="s">
        <v>703</v>
      </c>
      <c r="B133" s="23" t="s">
        <v>224</v>
      </c>
      <c r="C133" s="23" t="s">
        <v>230</v>
      </c>
      <c r="D133" s="23" t="s">
        <v>131</v>
      </c>
      <c r="E133" s="23" t="s">
        <v>131</v>
      </c>
      <c r="F133" s="23" t="s">
        <v>230</v>
      </c>
      <c r="G133" s="23" t="s">
        <v>131</v>
      </c>
    </row>
    <row r="134" spans="1:7" ht="45">
      <c r="A134" s="23" t="s">
        <v>704</v>
      </c>
      <c r="B134" s="23" t="s">
        <v>224</v>
      </c>
      <c r="C134" s="23" t="s">
        <v>231</v>
      </c>
      <c r="D134" s="23" t="s">
        <v>131</v>
      </c>
      <c r="E134" s="23" t="s">
        <v>131</v>
      </c>
      <c r="F134" s="23" t="s">
        <v>231</v>
      </c>
      <c r="G134" s="23" t="s">
        <v>131</v>
      </c>
    </row>
    <row r="135" spans="1:7" ht="45">
      <c r="A135" s="23" t="s">
        <v>705</v>
      </c>
      <c r="B135" s="23" t="s">
        <v>224</v>
      </c>
      <c r="C135" s="23" t="s">
        <v>232</v>
      </c>
      <c r="D135" s="23" t="s">
        <v>131</v>
      </c>
      <c r="E135" s="23" t="s">
        <v>131</v>
      </c>
      <c r="F135" s="23" t="s">
        <v>232</v>
      </c>
      <c r="G135" s="23" t="s">
        <v>131</v>
      </c>
    </row>
    <row r="136" spans="1:7">
      <c r="A136" s="23" t="s">
        <v>706</v>
      </c>
      <c r="B136" s="23" t="s">
        <v>224</v>
      </c>
      <c r="C136" s="23" t="s">
        <v>233</v>
      </c>
      <c r="D136" s="23" t="s">
        <v>131</v>
      </c>
      <c r="E136" s="23" t="s">
        <v>131</v>
      </c>
      <c r="F136" s="23" t="s">
        <v>233</v>
      </c>
      <c r="G136" s="23" t="s">
        <v>131</v>
      </c>
    </row>
    <row r="137" spans="1:7">
      <c r="A137" s="23" t="s">
        <v>707</v>
      </c>
      <c r="B137" s="23" t="s">
        <v>234</v>
      </c>
      <c r="C137" s="23" t="s">
        <v>235</v>
      </c>
      <c r="D137" s="23" t="s">
        <v>131</v>
      </c>
      <c r="E137" s="23" t="s">
        <v>131</v>
      </c>
      <c r="F137" s="23" t="s">
        <v>235</v>
      </c>
      <c r="G137" s="23" t="s">
        <v>131</v>
      </c>
    </row>
    <row r="138" spans="1:7">
      <c r="A138" s="23" t="s">
        <v>708</v>
      </c>
      <c r="B138" s="23" t="s">
        <v>234</v>
      </c>
      <c r="C138" s="23" t="s">
        <v>236</v>
      </c>
      <c r="D138" s="23" t="s">
        <v>131</v>
      </c>
      <c r="E138" s="23" t="s">
        <v>131</v>
      </c>
      <c r="F138" s="23" t="s">
        <v>236</v>
      </c>
      <c r="G138" s="23" t="s">
        <v>131</v>
      </c>
    </row>
    <row r="139" spans="1:7">
      <c r="A139" s="23" t="s">
        <v>709</v>
      </c>
      <c r="B139" s="23" t="s">
        <v>234</v>
      </c>
      <c r="C139" s="23" t="s">
        <v>237</v>
      </c>
      <c r="D139" s="23" t="s">
        <v>131</v>
      </c>
      <c r="E139" s="23" t="s">
        <v>131</v>
      </c>
      <c r="F139" s="23" t="s">
        <v>237</v>
      </c>
      <c r="G139" s="23" t="s">
        <v>131</v>
      </c>
    </row>
    <row r="140" spans="1:7">
      <c r="A140" s="23" t="s">
        <v>710</v>
      </c>
      <c r="B140" s="23" t="s">
        <v>234</v>
      </c>
      <c r="C140" s="23" t="s">
        <v>238</v>
      </c>
      <c r="D140" s="23" t="s">
        <v>131</v>
      </c>
      <c r="E140" s="23" t="s">
        <v>131</v>
      </c>
      <c r="F140" s="23" t="s">
        <v>238</v>
      </c>
      <c r="G140" s="23" t="s">
        <v>131</v>
      </c>
    </row>
    <row r="141" spans="1:7" ht="30">
      <c r="A141" s="23" t="s">
        <v>711</v>
      </c>
      <c r="B141" s="23" t="s">
        <v>234</v>
      </c>
      <c r="C141" s="23" t="s">
        <v>239</v>
      </c>
      <c r="D141" s="23" t="s">
        <v>131</v>
      </c>
      <c r="E141" s="23" t="s">
        <v>131</v>
      </c>
      <c r="F141" s="23" t="s">
        <v>239</v>
      </c>
      <c r="G141" s="23" t="s">
        <v>131</v>
      </c>
    </row>
    <row r="142" spans="1:7">
      <c r="A142" s="23" t="s">
        <v>712</v>
      </c>
      <c r="B142" s="23" t="s">
        <v>234</v>
      </c>
      <c r="C142" s="23" t="s">
        <v>240</v>
      </c>
      <c r="D142" s="23" t="s">
        <v>131</v>
      </c>
      <c r="E142" s="23" t="s">
        <v>131</v>
      </c>
      <c r="F142" s="23" t="s">
        <v>240</v>
      </c>
      <c r="G142" s="23" t="s">
        <v>131</v>
      </c>
    </row>
    <row r="143" spans="1:7" ht="30">
      <c r="A143" s="23" t="s">
        <v>713</v>
      </c>
      <c r="B143" s="23" t="s">
        <v>234</v>
      </c>
      <c r="C143" s="23" t="s">
        <v>241</v>
      </c>
      <c r="D143" s="23" t="s">
        <v>131</v>
      </c>
      <c r="E143" s="23" t="s">
        <v>131</v>
      </c>
      <c r="F143" s="23" t="s">
        <v>241</v>
      </c>
      <c r="G143" s="23" t="s">
        <v>131</v>
      </c>
    </row>
    <row r="144" spans="1:7">
      <c r="A144" s="23" t="s">
        <v>714</v>
      </c>
      <c r="B144" s="23" t="s">
        <v>234</v>
      </c>
      <c r="C144" s="23" t="s">
        <v>242</v>
      </c>
      <c r="D144" s="23" t="s">
        <v>131</v>
      </c>
      <c r="E144" s="23" t="s">
        <v>131</v>
      </c>
      <c r="F144" s="23" t="s">
        <v>242</v>
      </c>
      <c r="G144" s="23" t="s">
        <v>131</v>
      </c>
    </row>
    <row r="145" spans="1:7" ht="30">
      <c r="A145" s="23" t="s">
        <v>715</v>
      </c>
      <c r="B145" s="23" t="s">
        <v>234</v>
      </c>
      <c r="C145" s="23" t="s">
        <v>243</v>
      </c>
      <c r="D145" s="23" t="s">
        <v>131</v>
      </c>
      <c r="E145" s="23" t="s">
        <v>131</v>
      </c>
      <c r="F145" s="23" t="s">
        <v>243</v>
      </c>
      <c r="G145" s="23" t="s">
        <v>131</v>
      </c>
    </row>
    <row r="146" spans="1:7">
      <c r="A146" s="23" t="s">
        <v>716</v>
      </c>
      <c r="B146" s="23" t="s">
        <v>278</v>
      </c>
      <c r="C146" s="23" t="s">
        <v>279</v>
      </c>
      <c r="D146" s="23" t="s">
        <v>131</v>
      </c>
      <c r="E146" s="23" t="s">
        <v>131</v>
      </c>
      <c r="F146" s="23" t="s">
        <v>279</v>
      </c>
      <c r="G146" s="23" t="s">
        <v>131</v>
      </c>
    </row>
    <row r="147" spans="1:7" ht="30">
      <c r="A147" s="23" t="s">
        <v>717</v>
      </c>
      <c r="B147" s="23" t="s">
        <v>278</v>
      </c>
      <c r="C147" s="23" t="s">
        <v>280</v>
      </c>
      <c r="D147" s="23" t="s">
        <v>131</v>
      </c>
      <c r="E147" s="23" t="s">
        <v>131</v>
      </c>
      <c r="F147" s="23" t="s">
        <v>280</v>
      </c>
      <c r="G147" s="23" t="s">
        <v>131</v>
      </c>
    </row>
    <row r="148" spans="1:7">
      <c r="A148" s="23" t="s">
        <v>718</v>
      </c>
      <c r="B148" s="23" t="s">
        <v>278</v>
      </c>
      <c r="C148" s="23" t="s">
        <v>227</v>
      </c>
      <c r="D148" s="23" t="s">
        <v>131</v>
      </c>
      <c r="E148" s="23" t="s">
        <v>131</v>
      </c>
      <c r="F148" s="23" t="s">
        <v>227</v>
      </c>
      <c r="G148" s="23" t="s">
        <v>131</v>
      </c>
    </row>
    <row r="149" spans="1:7" ht="30">
      <c r="A149" s="23" t="s">
        <v>719</v>
      </c>
      <c r="B149" s="23" t="s">
        <v>278</v>
      </c>
      <c r="C149" s="23" t="s">
        <v>281</v>
      </c>
      <c r="D149" s="23" t="s">
        <v>131</v>
      </c>
      <c r="E149" s="23" t="s">
        <v>131</v>
      </c>
      <c r="F149" s="23" t="s">
        <v>281</v>
      </c>
      <c r="G149" s="23" t="s">
        <v>131</v>
      </c>
    </row>
    <row r="150" spans="1:7">
      <c r="A150" s="23" t="s">
        <v>720</v>
      </c>
      <c r="B150" s="23" t="s">
        <v>278</v>
      </c>
      <c r="C150" s="23" t="s">
        <v>282</v>
      </c>
      <c r="D150" s="23" t="s">
        <v>131</v>
      </c>
      <c r="E150" s="23" t="s">
        <v>131</v>
      </c>
      <c r="F150" s="23" t="s">
        <v>282</v>
      </c>
      <c r="G150" s="23" t="s">
        <v>131</v>
      </c>
    </row>
    <row r="151" spans="1:7">
      <c r="A151" s="23" t="s">
        <v>721</v>
      </c>
      <c r="B151" s="23" t="s">
        <v>278</v>
      </c>
      <c r="C151" s="23" t="s">
        <v>283</v>
      </c>
      <c r="D151" s="23" t="s">
        <v>131</v>
      </c>
      <c r="E151" s="23" t="s">
        <v>131</v>
      </c>
      <c r="F151" s="23" t="s">
        <v>283</v>
      </c>
      <c r="G151" s="23" t="s">
        <v>131</v>
      </c>
    </row>
    <row r="152" spans="1:7">
      <c r="A152" s="23" t="s">
        <v>722</v>
      </c>
      <c r="B152" s="23" t="s">
        <v>278</v>
      </c>
      <c r="C152" s="23" t="s">
        <v>284</v>
      </c>
      <c r="D152" s="23" t="s">
        <v>131</v>
      </c>
      <c r="E152" s="23" t="s">
        <v>131</v>
      </c>
      <c r="F152" s="23" t="s">
        <v>284</v>
      </c>
      <c r="G152" s="23" t="s">
        <v>131</v>
      </c>
    </row>
    <row r="153" spans="1:7">
      <c r="A153" s="23" t="s">
        <v>723</v>
      </c>
      <c r="B153" s="23" t="s">
        <v>278</v>
      </c>
      <c r="C153" s="23" t="s">
        <v>285</v>
      </c>
      <c r="D153" s="23" t="s">
        <v>131</v>
      </c>
      <c r="E153" s="23" t="s">
        <v>131</v>
      </c>
      <c r="F153" s="23" t="s">
        <v>285</v>
      </c>
      <c r="G153" s="23" t="s">
        <v>131</v>
      </c>
    </row>
    <row r="154" spans="1:7">
      <c r="A154" s="23" t="s">
        <v>724</v>
      </c>
      <c r="B154" s="23" t="s">
        <v>278</v>
      </c>
      <c r="C154" s="23" t="s">
        <v>286</v>
      </c>
      <c r="D154" s="23" t="s">
        <v>131</v>
      </c>
      <c r="E154" s="23" t="s">
        <v>131</v>
      </c>
      <c r="F154" s="23" t="s">
        <v>286</v>
      </c>
      <c r="G154" s="23" t="s">
        <v>131</v>
      </c>
    </row>
    <row r="155" spans="1:7" ht="30">
      <c r="A155" s="23" t="s">
        <v>725</v>
      </c>
      <c r="B155" s="23" t="s">
        <v>278</v>
      </c>
      <c r="C155" s="23" t="s">
        <v>287</v>
      </c>
      <c r="D155" s="23" t="s">
        <v>131</v>
      </c>
      <c r="E155" s="23" t="s">
        <v>131</v>
      </c>
      <c r="F155" s="23" t="s">
        <v>287</v>
      </c>
      <c r="G155" s="23" t="s">
        <v>131</v>
      </c>
    </row>
    <row r="156" spans="1:7" ht="45">
      <c r="A156" s="23" t="s">
        <v>726</v>
      </c>
      <c r="B156" s="23" t="s">
        <v>278</v>
      </c>
      <c r="C156" s="23" t="s">
        <v>288</v>
      </c>
      <c r="D156" s="23" t="s">
        <v>131</v>
      </c>
      <c r="E156" s="23" t="s">
        <v>131</v>
      </c>
      <c r="F156" s="23" t="s">
        <v>288</v>
      </c>
      <c r="G156" s="23" t="s">
        <v>131</v>
      </c>
    </row>
    <row r="157" spans="1:7">
      <c r="A157" s="23" t="s">
        <v>727</v>
      </c>
      <c r="B157" s="23" t="s">
        <v>278</v>
      </c>
      <c r="C157" s="23" t="s">
        <v>289</v>
      </c>
      <c r="D157" s="23" t="s">
        <v>131</v>
      </c>
      <c r="E157" s="23" t="s">
        <v>131</v>
      </c>
      <c r="F157" s="23" t="s">
        <v>289</v>
      </c>
      <c r="G157" s="23" t="s">
        <v>131</v>
      </c>
    </row>
    <row r="158" spans="1:7">
      <c r="A158" s="23" t="s">
        <v>728</v>
      </c>
      <c r="B158" s="23" t="s">
        <v>278</v>
      </c>
      <c r="C158" s="23" t="s">
        <v>290</v>
      </c>
      <c r="D158" s="23" t="s">
        <v>131</v>
      </c>
      <c r="E158" s="23" t="s">
        <v>131</v>
      </c>
      <c r="F158" s="23" t="s">
        <v>290</v>
      </c>
      <c r="G158" s="23" t="s">
        <v>131</v>
      </c>
    </row>
    <row r="159" spans="1:7" ht="30">
      <c r="A159" s="23" t="s">
        <v>729</v>
      </c>
      <c r="B159" s="23" t="s">
        <v>278</v>
      </c>
      <c r="C159" s="23" t="s">
        <v>291</v>
      </c>
      <c r="D159" s="23" t="s">
        <v>131</v>
      </c>
      <c r="E159" s="23" t="s">
        <v>131</v>
      </c>
      <c r="F159" s="23" t="s">
        <v>291</v>
      </c>
      <c r="G159" s="23" t="s">
        <v>131</v>
      </c>
    </row>
    <row r="160" spans="1:7" ht="30">
      <c r="A160" s="23" t="s">
        <v>730</v>
      </c>
      <c r="B160" s="23" t="s">
        <v>278</v>
      </c>
      <c r="C160" s="23" t="s">
        <v>292</v>
      </c>
      <c r="D160" s="23" t="s">
        <v>131</v>
      </c>
      <c r="E160" s="23" t="s">
        <v>131</v>
      </c>
      <c r="F160" s="23" t="s">
        <v>292</v>
      </c>
      <c r="G160" s="23" t="s">
        <v>131</v>
      </c>
    </row>
    <row r="161" spans="1:7" ht="30">
      <c r="A161" s="23" t="s">
        <v>731</v>
      </c>
      <c r="B161" s="23" t="s">
        <v>278</v>
      </c>
      <c r="C161" s="23" t="s">
        <v>293</v>
      </c>
      <c r="D161" s="23" t="s">
        <v>131</v>
      </c>
      <c r="E161" s="23" t="s">
        <v>131</v>
      </c>
      <c r="F161" s="23" t="s">
        <v>293</v>
      </c>
      <c r="G161" s="23" t="s">
        <v>131</v>
      </c>
    </row>
    <row r="162" spans="1:7" ht="30">
      <c r="A162" s="23" t="s">
        <v>732</v>
      </c>
      <c r="B162" s="23" t="s">
        <v>278</v>
      </c>
      <c r="C162" s="23" t="s">
        <v>294</v>
      </c>
      <c r="D162" s="23" t="s">
        <v>131</v>
      </c>
      <c r="E162" s="23" t="s">
        <v>131</v>
      </c>
      <c r="F162" s="23" t="s">
        <v>294</v>
      </c>
      <c r="G162" s="23" t="s">
        <v>131</v>
      </c>
    </row>
    <row r="163" spans="1:7">
      <c r="A163" s="23" t="s">
        <v>733</v>
      </c>
      <c r="B163" s="23" t="s">
        <v>278</v>
      </c>
      <c r="C163" s="23" t="s">
        <v>295</v>
      </c>
      <c r="D163" s="23" t="s">
        <v>131</v>
      </c>
      <c r="E163" s="23" t="s">
        <v>131</v>
      </c>
      <c r="F163" s="23" t="s">
        <v>295</v>
      </c>
      <c r="G163" s="23" t="s">
        <v>131</v>
      </c>
    </row>
    <row r="164" spans="1:7" ht="30">
      <c r="A164" s="23" t="s">
        <v>734</v>
      </c>
      <c r="B164" s="23" t="s">
        <v>278</v>
      </c>
      <c r="C164" s="23" t="s">
        <v>296</v>
      </c>
      <c r="D164" s="23" t="s">
        <v>131</v>
      </c>
      <c r="E164" s="23" t="s">
        <v>131</v>
      </c>
      <c r="F164" s="23" t="s">
        <v>296</v>
      </c>
      <c r="G164" s="23" t="s">
        <v>131</v>
      </c>
    </row>
    <row r="165" spans="1:7">
      <c r="A165" s="23" t="s">
        <v>735</v>
      </c>
      <c r="B165" s="23" t="s">
        <v>278</v>
      </c>
      <c r="C165" s="23" t="s">
        <v>297</v>
      </c>
      <c r="D165" s="23" t="s">
        <v>131</v>
      </c>
      <c r="E165" s="23" t="s">
        <v>131</v>
      </c>
      <c r="F165" s="23" t="s">
        <v>297</v>
      </c>
      <c r="G165" s="23" t="s">
        <v>131</v>
      </c>
    </row>
    <row r="166" spans="1:7">
      <c r="A166" s="23" t="s">
        <v>736</v>
      </c>
      <c r="B166" s="23" t="s">
        <v>278</v>
      </c>
      <c r="C166" s="23" t="s">
        <v>298</v>
      </c>
      <c r="D166" s="23" t="s">
        <v>131</v>
      </c>
      <c r="E166" s="23" t="s">
        <v>131</v>
      </c>
      <c r="F166" s="23" t="s">
        <v>298</v>
      </c>
      <c r="G166" s="23" t="s">
        <v>131</v>
      </c>
    </row>
    <row r="167" spans="1:7" ht="30">
      <c r="A167" s="23" t="s">
        <v>737</v>
      </c>
      <c r="B167" s="23" t="s">
        <v>278</v>
      </c>
      <c r="C167" s="23" t="s">
        <v>299</v>
      </c>
      <c r="D167" s="23" t="s">
        <v>131</v>
      </c>
      <c r="E167" s="23" t="s">
        <v>131</v>
      </c>
      <c r="F167" s="23" t="s">
        <v>299</v>
      </c>
      <c r="G167" s="23" t="s">
        <v>131</v>
      </c>
    </row>
    <row r="168" spans="1:7">
      <c r="A168" s="23" t="s">
        <v>738</v>
      </c>
      <c r="B168" s="23" t="s">
        <v>278</v>
      </c>
      <c r="C168" s="23" t="s">
        <v>300</v>
      </c>
      <c r="D168" s="23" t="s">
        <v>131</v>
      </c>
      <c r="E168" s="23" t="s">
        <v>131</v>
      </c>
      <c r="F168" s="23" t="s">
        <v>300</v>
      </c>
      <c r="G168" s="23" t="s">
        <v>131</v>
      </c>
    </row>
    <row r="169" spans="1:7">
      <c r="A169" s="23" t="s">
        <v>739</v>
      </c>
      <c r="B169" s="23" t="s">
        <v>301</v>
      </c>
      <c r="C169" s="23" t="s">
        <v>302</v>
      </c>
      <c r="D169" s="23" t="s">
        <v>131</v>
      </c>
      <c r="E169" s="23" t="s">
        <v>131</v>
      </c>
      <c r="F169" s="23" t="s">
        <v>302</v>
      </c>
      <c r="G169" s="23" t="s">
        <v>131</v>
      </c>
    </row>
    <row r="170" spans="1:7">
      <c r="A170" s="23" t="s">
        <v>740</v>
      </c>
      <c r="B170" s="23" t="s">
        <v>301</v>
      </c>
      <c r="C170" s="23" t="s">
        <v>303</v>
      </c>
      <c r="D170" s="23" t="s">
        <v>131</v>
      </c>
      <c r="E170" s="23" t="s">
        <v>131</v>
      </c>
      <c r="F170" s="23" t="s">
        <v>303</v>
      </c>
      <c r="G170" s="23" t="s">
        <v>131</v>
      </c>
    </row>
    <row r="171" spans="1:7" ht="30">
      <c r="A171" s="23" t="s">
        <v>741</v>
      </c>
      <c r="B171" s="23" t="s">
        <v>301</v>
      </c>
      <c r="C171" s="23" t="s">
        <v>207</v>
      </c>
      <c r="D171" s="23" t="s">
        <v>131</v>
      </c>
      <c r="E171" s="23" t="s">
        <v>131</v>
      </c>
      <c r="F171" s="23" t="s">
        <v>207</v>
      </c>
      <c r="G171" s="23" t="s">
        <v>131</v>
      </c>
    </row>
    <row r="172" spans="1:7">
      <c r="A172" s="23" t="s">
        <v>742</v>
      </c>
      <c r="B172" s="23" t="s">
        <v>301</v>
      </c>
      <c r="C172" s="23" t="s">
        <v>304</v>
      </c>
      <c r="D172" s="23" t="s">
        <v>131</v>
      </c>
      <c r="E172" s="23" t="s">
        <v>131</v>
      </c>
      <c r="F172" s="23" t="s">
        <v>304</v>
      </c>
      <c r="G172" s="23" t="s">
        <v>131</v>
      </c>
    </row>
    <row r="173" spans="1:7">
      <c r="A173" s="23" t="s">
        <v>743</v>
      </c>
      <c r="B173" s="23" t="s">
        <v>301</v>
      </c>
      <c r="C173" s="23" t="s">
        <v>305</v>
      </c>
      <c r="D173" s="23" t="s">
        <v>131</v>
      </c>
      <c r="E173" s="23" t="s">
        <v>131</v>
      </c>
      <c r="F173" s="23" t="s">
        <v>305</v>
      </c>
      <c r="G173" s="23" t="s">
        <v>131</v>
      </c>
    </row>
    <row r="174" spans="1:7">
      <c r="A174" s="23" t="s">
        <v>744</v>
      </c>
      <c r="B174" s="23" t="s">
        <v>301</v>
      </c>
      <c r="C174" s="23" t="s">
        <v>306</v>
      </c>
      <c r="D174" s="23" t="s">
        <v>131</v>
      </c>
      <c r="E174" s="23" t="s">
        <v>131</v>
      </c>
      <c r="F174" s="23" t="s">
        <v>306</v>
      </c>
      <c r="G174" s="23" t="s">
        <v>131</v>
      </c>
    </row>
    <row r="175" spans="1:7">
      <c r="A175" s="23" t="s">
        <v>745</v>
      </c>
      <c r="B175" s="23" t="s">
        <v>301</v>
      </c>
      <c r="C175" s="23" t="s">
        <v>307</v>
      </c>
      <c r="D175" s="23" t="s">
        <v>131</v>
      </c>
      <c r="E175" s="23" t="s">
        <v>131</v>
      </c>
      <c r="F175" s="23" t="s">
        <v>307</v>
      </c>
      <c r="G175" s="23" t="s">
        <v>131</v>
      </c>
    </row>
    <row r="176" spans="1:7">
      <c r="A176" s="23" t="s">
        <v>746</v>
      </c>
      <c r="B176" s="23" t="s">
        <v>301</v>
      </c>
      <c r="C176" s="23" t="s">
        <v>308</v>
      </c>
      <c r="D176" s="23" t="s">
        <v>131</v>
      </c>
      <c r="E176" s="23" t="s">
        <v>131</v>
      </c>
      <c r="F176" s="23" t="s">
        <v>308</v>
      </c>
      <c r="G176" s="23" t="s">
        <v>131</v>
      </c>
    </row>
    <row r="177" spans="1:7">
      <c r="A177" s="23" t="s">
        <v>747</v>
      </c>
      <c r="B177" s="23" t="s">
        <v>301</v>
      </c>
      <c r="C177" s="23" t="s">
        <v>309</v>
      </c>
      <c r="D177" s="23" t="s">
        <v>131</v>
      </c>
      <c r="E177" s="23" t="s">
        <v>131</v>
      </c>
      <c r="F177" s="23" t="s">
        <v>309</v>
      </c>
      <c r="G177" s="23" t="s">
        <v>131</v>
      </c>
    </row>
    <row r="178" spans="1:7">
      <c r="A178" s="23" t="s">
        <v>748</v>
      </c>
      <c r="B178" s="23" t="s">
        <v>310</v>
      </c>
      <c r="C178" s="23" t="s">
        <v>210</v>
      </c>
      <c r="D178" s="23" t="s">
        <v>131</v>
      </c>
      <c r="E178" s="23" t="s">
        <v>131</v>
      </c>
      <c r="F178" s="23" t="s">
        <v>210</v>
      </c>
      <c r="G178" s="23" t="s">
        <v>131</v>
      </c>
    </row>
    <row r="179" spans="1:7">
      <c r="A179" s="23" t="s">
        <v>749</v>
      </c>
      <c r="B179" s="23" t="s">
        <v>310</v>
      </c>
      <c r="C179" s="23" t="s">
        <v>311</v>
      </c>
      <c r="D179" s="23" t="s">
        <v>131</v>
      </c>
      <c r="E179" s="23" t="s">
        <v>131</v>
      </c>
      <c r="F179" s="23" t="s">
        <v>311</v>
      </c>
      <c r="G179" s="23" t="s">
        <v>131</v>
      </c>
    </row>
    <row r="180" spans="1:7">
      <c r="A180" s="23" t="s">
        <v>750</v>
      </c>
      <c r="B180" s="23" t="s">
        <v>310</v>
      </c>
      <c r="C180" s="23" t="s">
        <v>312</v>
      </c>
      <c r="D180" s="23" t="s">
        <v>131</v>
      </c>
      <c r="E180" s="23" t="s">
        <v>131</v>
      </c>
      <c r="F180" s="23" t="s">
        <v>312</v>
      </c>
      <c r="G180" s="23" t="s">
        <v>131</v>
      </c>
    </row>
    <row r="181" spans="1:7" ht="30">
      <c r="A181" s="23" t="s">
        <v>751</v>
      </c>
      <c r="B181" s="23" t="s">
        <v>310</v>
      </c>
      <c r="C181" s="23" t="s">
        <v>313</v>
      </c>
      <c r="D181" s="23" t="s">
        <v>131</v>
      </c>
      <c r="E181" s="23" t="s">
        <v>131</v>
      </c>
      <c r="F181" s="23" t="s">
        <v>313</v>
      </c>
      <c r="G181" s="23" t="s">
        <v>131</v>
      </c>
    </row>
    <row r="182" spans="1:7" ht="30">
      <c r="A182" s="23" t="s">
        <v>752</v>
      </c>
      <c r="B182" s="23" t="s">
        <v>310</v>
      </c>
      <c r="C182" s="23" t="s">
        <v>314</v>
      </c>
      <c r="D182" s="23" t="s">
        <v>131</v>
      </c>
      <c r="E182" s="23" t="s">
        <v>131</v>
      </c>
      <c r="F182" s="23" t="s">
        <v>314</v>
      </c>
      <c r="G182" s="23" t="s">
        <v>131</v>
      </c>
    </row>
    <row r="183" spans="1:7">
      <c r="A183" s="23" t="s">
        <v>753</v>
      </c>
      <c r="B183" s="23" t="s">
        <v>310</v>
      </c>
      <c r="C183" s="23" t="s">
        <v>315</v>
      </c>
      <c r="D183" s="23" t="s">
        <v>131</v>
      </c>
      <c r="E183" s="23" t="s">
        <v>131</v>
      </c>
      <c r="F183" s="23" t="s">
        <v>315</v>
      </c>
      <c r="G183" s="23" t="s">
        <v>131</v>
      </c>
    </row>
    <row r="184" spans="1:7" ht="90">
      <c r="A184" s="23" t="s">
        <v>754</v>
      </c>
      <c r="B184" s="23" t="s">
        <v>310</v>
      </c>
      <c r="C184" s="23" t="s">
        <v>316</v>
      </c>
      <c r="D184" s="23" t="s">
        <v>131</v>
      </c>
      <c r="E184" s="23" t="s">
        <v>131</v>
      </c>
      <c r="F184" s="23" t="s">
        <v>316</v>
      </c>
      <c r="G184" s="23" t="s">
        <v>131</v>
      </c>
    </row>
    <row r="185" spans="1:7" ht="60">
      <c r="A185" s="23" t="s">
        <v>755</v>
      </c>
      <c r="B185" s="23" t="s">
        <v>310</v>
      </c>
      <c r="C185" s="23" t="s">
        <v>317</v>
      </c>
      <c r="D185" s="23" t="s">
        <v>131</v>
      </c>
      <c r="E185" s="23" t="s">
        <v>131</v>
      </c>
      <c r="F185" s="23" t="s">
        <v>317</v>
      </c>
      <c r="G185" s="23" t="s">
        <v>131</v>
      </c>
    </row>
    <row r="186" spans="1:7" ht="45">
      <c r="A186" s="23" t="s">
        <v>756</v>
      </c>
      <c r="B186" s="23" t="s">
        <v>310</v>
      </c>
      <c r="C186" s="23" t="s">
        <v>318</v>
      </c>
      <c r="D186" s="23" t="s">
        <v>131</v>
      </c>
      <c r="E186" s="23" t="s">
        <v>131</v>
      </c>
      <c r="F186" s="23" t="s">
        <v>318</v>
      </c>
      <c r="G186" s="23" t="s">
        <v>131</v>
      </c>
    </row>
    <row r="187" spans="1:7">
      <c r="A187" s="23" t="s">
        <v>757</v>
      </c>
      <c r="B187" s="23" t="s">
        <v>310</v>
      </c>
      <c r="C187" s="23" t="s">
        <v>319</v>
      </c>
      <c r="D187" s="23" t="s">
        <v>131</v>
      </c>
      <c r="E187" s="23" t="s">
        <v>131</v>
      </c>
      <c r="F187" s="23" t="s">
        <v>319</v>
      </c>
      <c r="G187" s="23" t="s">
        <v>131</v>
      </c>
    </row>
    <row r="188" spans="1:7">
      <c r="A188" s="23" t="s">
        <v>758</v>
      </c>
      <c r="B188" s="23" t="s">
        <v>310</v>
      </c>
      <c r="C188" s="23" t="s">
        <v>320</v>
      </c>
      <c r="D188" s="23" t="s">
        <v>131</v>
      </c>
      <c r="E188" s="23" t="s">
        <v>131</v>
      </c>
      <c r="F188" s="23" t="s">
        <v>320</v>
      </c>
      <c r="G188" s="23" t="s">
        <v>131</v>
      </c>
    </row>
    <row r="189" spans="1:7">
      <c r="A189" s="23" t="s">
        <v>759</v>
      </c>
      <c r="B189" s="23" t="s">
        <v>310</v>
      </c>
      <c r="C189" s="23" t="s">
        <v>321</v>
      </c>
      <c r="D189" s="23" t="s">
        <v>131</v>
      </c>
      <c r="E189" s="23" t="s">
        <v>131</v>
      </c>
      <c r="F189" s="23" t="s">
        <v>321</v>
      </c>
      <c r="G189" s="23" t="s">
        <v>131</v>
      </c>
    </row>
    <row r="190" spans="1:7">
      <c r="A190" s="23" t="s">
        <v>760</v>
      </c>
      <c r="B190" s="23" t="s">
        <v>310</v>
      </c>
      <c r="C190" s="23" t="s">
        <v>322</v>
      </c>
      <c r="D190" s="23" t="s">
        <v>131</v>
      </c>
      <c r="E190" s="23" t="s">
        <v>131</v>
      </c>
      <c r="F190" s="23" t="s">
        <v>322</v>
      </c>
      <c r="G190" s="23" t="s">
        <v>131</v>
      </c>
    </row>
    <row r="191" spans="1:7" ht="45">
      <c r="A191" s="23" t="s">
        <v>761</v>
      </c>
      <c r="B191" s="23" t="s">
        <v>310</v>
      </c>
      <c r="C191" s="23" t="s">
        <v>323</v>
      </c>
      <c r="D191" s="23" t="s">
        <v>131</v>
      </c>
      <c r="E191" s="23" t="s">
        <v>131</v>
      </c>
      <c r="F191" s="23" t="s">
        <v>323</v>
      </c>
      <c r="G191" s="23" t="s">
        <v>131</v>
      </c>
    </row>
    <row r="192" spans="1:7" ht="45">
      <c r="A192" s="23" t="s">
        <v>762</v>
      </c>
      <c r="B192" s="23" t="s">
        <v>324</v>
      </c>
      <c r="C192" s="23" t="s">
        <v>325</v>
      </c>
      <c r="D192" s="23" t="s">
        <v>131</v>
      </c>
      <c r="E192" s="23" t="s">
        <v>131</v>
      </c>
      <c r="F192" s="23" t="s">
        <v>325</v>
      </c>
      <c r="G192" s="23" t="s">
        <v>131</v>
      </c>
    </row>
    <row r="193" spans="1:7">
      <c r="A193" s="23" t="s">
        <v>763</v>
      </c>
      <c r="B193" s="23" t="s">
        <v>324</v>
      </c>
      <c r="C193" s="23" t="s">
        <v>218</v>
      </c>
      <c r="D193" s="23" t="s">
        <v>131</v>
      </c>
      <c r="E193" s="23" t="s">
        <v>131</v>
      </c>
      <c r="F193" s="23" t="s">
        <v>218</v>
      </c>
      <c r="G193" s="23" t="s">
        <v>131</v>
      </c>
    </row>
    <row r="194" spans="1:7">
      <c r="A194" s="23" t="s">
        <v>764</v>
      </c>
      <c r="B194" s="23" t="s">
        <v>324</v>
      </c>
      <c r="C194" s="23" t="s">
        <v>326</v>
      </c>
      <c r="D194" s="23" t="s">
        <v>131</v>
      </c>
      <c r="E194" s="23" t="s">
        <v>131</v>
      </c>
      <c r="F194" s="23" t="s">
        <v>326</v>
      </c>
      <c r="G194" s="23" t="s">
        <v>131</v>
      </c>
    </row>
    <row r="195" spans="1:7">
      <c r="A195" s="23" t="s">
        <v>765</v>
      </c>
      <c r="B195" s="23" t="s">
        <v>324</v>
      </c>
      <c r="C195" s="23" t="s">
        <v>327</v>
      </c>
      <c r="D195" s="23" t="s">
        <v>131</v>
      </c>
      <c r="E195" s="23" t="s">
        <v>131</v>
      </c>
      <c r="F195" s="23" t="s">
        <v>327</v>
      </c>
      <c r="G195" s="23" t="s">
        <v>131</v>
      </c>
    </row>
    <row r="196" spans="1:7">
      <c r="A196" s="23" t="s">
        <v>766</v>
      </c>
      <c r="B196" s="23" t="s">
        <v>324</v>
      </c>
      <c r="C196" s="23" t="s">
        <v>328</v>
      </c>
      <c r="D196" s="23" t="s">
        <v>131</v>
      </c>
      <c r="E196" s="23" t="s">
        <v>131</v>
      </c>
      <c r="F196" s="23" t="s">
        <v>328</v>
      </c>
      <c r="G196" s="23" t="s">
        <v>131</v>
      </c>
    </row>
    <row r="197" spans="1:7">
      <c r="A197" s="23" t="s">
        <v>767</v>
      </c>
      <c r="B197" s="23" t="s">
        <v>324</v>
      </c>
      <c r="C197" s="23" t="s">
        <v>329</v>
      </c>
      <c r="D197" s="23" t="s">
        <v>131</v>
      </c>
      <c r="E197" s="23" t="s">
        <v>131</v>
      </c>
      <c r="F197" s="23" t="s">
        <v>329</v>
      </c>
      <c r="G197" s="23" t="s">
        <v>131</v>
      </c>
    </row>
    <row r="198" spans="1:7">
      <c r="A198" s="23" t="s">
        <v>768</v>
      </c>
      <c r="B198" s="23" t="s">
        <v>324</v>
      </c>
      <c r="C198" s="23" t="s">
        <v>321</v>
      </c>
      <c r="D198" s="23" t="s">
        <v>131</v>
      </c>
      <c r="E198" s="23" t="s">
        <v>131</v>
      </c>
      <c r="F198" s="23" t="s">
        <v>321</v>
      </c>
      <c r="G198" s="23" t="s">
        <v>131</v>
      </c>
    </row>
    <row r="199" spans="1:7">
      <c r="A199" s="23" t="s">
        <v>769</v>
      </c>
      <c r="B199" s="23" t="s">
        <v>324</v>
      </c>
      <c r="C199" s="23" t="s">
        <v>322</v>
      </c>
      <c r="D199" s="23" t="s">
        <v>131</v>
      </c>
      <c r="E199" s="23" t="s">
        <v>131</v>
      </c>
      <c r="F199" s="23" t="s">
        <v>322</v>
      </c>
      <c r="G199" s="23" t="s">
        <v>131</v>
      </c>
    </row>
    <row r="200" spans="1:7">
      <c r="A200" s="23" t="s">
        <v>770</v>
      </c>
      <c r="B200" s="23" t="s">
        <v>330</v>
      </c>
      <c r="C200" s="23" t="s">
        <v>331</v>
      </c>
      <c r="D200" s="23" t="s">
        <v>131</v>
      </c>
      <c r="E200" s="23" t="s">
        <v>131</v>
      </c>
      <c r="F200" s="23" t="s">
        <v>331</v>
      </c>
      <c r="G200" s="23" t="s">
        <v>131</v>
      </c>
    </row>
    <row r="201" spans="1:7">
      <c r="A201" s="23" t="s">
        <v>771</v>
      </c>
      <c r="B201" s="23" t="s">
        <v>330</v>
      </c>
      <c r="C201" s="23" t="s">
        <v>332</v>
      </c>
      <c r="D201" s="23" t="s">
        <v>131</v>
      </c>
      <c r="E201" s="23" t="s">
        <v>131</v>
      </c>
      <c r="F201" s="23" t="s">
        <v>332</v>
      </c>
      <c r="G201" s="23" t="s">
        <v>131</v>
      </c>
    </row>
    <row r="202" spans="1:7">
      <c r="A202" s="23" t="s">
        <v>772</v>
      </c>
      <c r="B202" s="23" t="s">
        <v>330</v>
      </c>
      <c r="C202" s="23" t="s">
        <v>333</v>
      </c>
      <c r="D202" s="23" t="s">
        <v>131</v>
      </c>
      <c r="E202" s="23" t="s">
        <v>131</v>
      </c>
      <c r="F202" s="23" t="s">
        <v>333</v>
      </c>
      <c r="G202" s="23" t="s">
        <v>131</v>
      </c>
    </row>
    <row r="203" spans="1:7">
      <c r="A203" s="23" t="s">
        <v>773</v>
      </c>
      <c r="B203" s="23" t="s">
        <v>330</v>
      </c>
      <c r="C203" s="23" t="s">
        <v>334</v>
      </c>
      <c r="D203" s="23" t="s">
        <v>131</v>
      </c>
      <c r="E203" s="23" t="s">
        <v>131</v>
      </c>
      <c r="F203" s="23" t="s">
        <v>334</v>
      </c>
      <c r="G203" s="23" t="s">
        <v>131</v>
      </c>
    </row>
    <row r="204" spans="1:7">
      <c r="A204" s="23" t="s">
        <v>774</v>
      </c>
      <c r="B204" s="23" t="s">
        <v>330</v>
      </c>
      <c r="C204" s="23" t="s">
        <v>335</v>
      </c>
      <c r="D204" s="23" t="s">
        <v>131</v>
      </c>
      <c r="E204" s="23" t="s">
        <v>131</v>
      </c>
      <c r="F204" s="23" t="s">
        <v>335</v>
      </c>
      <c r="G204" s="23" t="s">
        <v>131</v>
      </c>
    </row>
    <row r="205" spans="1:7">
      <c r="A205" s="23" t="s">
        <v>775</v>
      </c>
      <c r="B205" s="23" t="s">
        <v>330</v>
      </c>
      <c r="C205" s="23" t="s">
        <v>336</v>
      </c>
      <c r="D205" s="23" t="s">
        <v>131</v>
      </c>
      <c r="E205" s="23" t="s">
        <v>131</v>
      </c>
      <c r="F205" s="23" t="s">
        <v>336</v>
      </c>
      <c r="G205" s="23" t="s">
        <v>131</v>
      </c>
    </row>
    <row r="206" spans="1:7">
      <c r="A206" s="23" t="s">
        <v>776</v>
      </c>
      <c r="B206" s="23" t="s">
        <v>330</v>
      </c>
      <c r="C206" s="23" t="s">
        <v>337</v>
      </c>
      <c r="D206" s="23" t="s">
        <v>131</v>
      </c>
      <c r="E206" s="23" t="s">
        <v>131</v>
      </c>
      <c r="F206" s="23" t="s">
        <v>337</v>
      </c>
      <c r="G206" s="23" t="s">
        <v>131</v>
      </c>
    </row>
    <row r="207" spans="1:7" ht="30">
      <c r="A207" s="23" t="s">
        <v>777</v>
      </c>
      <c r="B207" s="23" t="s">
        <v>330</v>
      </c>
      <c r="C207" s="23" t="s">
        <v>338</v>
      </c>
      <c r="D207" s="23" t="s">
        <v>131</v>
      </c>
      <c r="E207" s="23" t="s">
        <v>131</v>
      </c>
      <c r="F207" s="23" t="s">
        <v>338</v>
      </c>
      <c r="G207" s="23" t="s">
        <v>131</v>
      </c>
    </row>
    <row r="208" spans="1:7" ht="45">
      <c r="A208" s="23" t="s">
        <v>778</v>
      </c>
      <c r="B208" s="23" t="s">
        <v>330</v>
      </c>
      <c r="C208" s="23" t="s">
        <v>339</v>
      </c>
      <c r="D208" s="23" t="s">
        <v>131</v>
      </c>
      <c r="E208" s="23" t="s">
        <v>131</v>
      </c>
      <c r="F208" s="23" t="s">
        <v>339</v>
      </c>
      <c r="G208" s="23" t="s">
        <v>131</v>
      </c>
    </row>
    <row r="209" spans="1:7">
      <c r="A209" s="23" t="s">
        <v>779</v>
      </c>
      <c r="B209" s="23" t="s">
        <v>330</v>
      </c>
      <c r="C209" s="23" t="s">
        <v>289</v>
      </c>
      <c r="D209" s="23" t="s">
        <v>131</v>
      </c>
      <c r="E209" s="23" t="s">
        <v>131</v>
      </c>
      <c r="F209" s="23" t="s">
        <v>289</v>
      </c>
      <c r="G209" s="23" t="s">
        <v>131</v>
      </c>
    </row>
    <row r="210" spans="1:7">
      <c r="A210" s="23" t="s">
        <v>780</v>
      </c>
      <c r="B210" s="23" t="s">
        <v>330</v>
      </c>
      <c r="C210" s="23" t="s">
        <v>321</v>
      </c>
      <c r="D210" s="23" t="s">
        <v>131</v>
      </c>
      <c r="E210" s="23" t="s">
        <v>131</v>
      </c>
      <c r="F210" s="23" t="s">
        <v>321</v>
      </c>
      <c r="G210" s="23" t="s">
        <v>131</v>
      </c>
    </row>
    <row r="211" spans="1:7">
      <c r="A211" s="23" t="s">
        <v>781</v>
      </c>
      <c r="B211" s="23" t="s">
        <v>330</v>
      </c>
      <c r="C211" s="23" t="s">
        <v>340</v>
      </c>
      <c r="D211" s="23" t="s">
        <v>131</v>
      </c>
      <c r="E211" s="23" t="s">
        <v>131</v>
      </c>
      <c r="F211" s="23" t="s">
        <v>340</v>
      </c>
      <c r="G211" s="23" t="s">
        <v>131</v>
      </c>
    </row>
    <row r="212" spans="1:7" ht="30">
      <c r="A212" s="23" t="s">
        <v>782</v>
      </c>
      <c r="B212" s="23" t="s">
        <v>341</v>
      </c>
      <c r="C212" s="23" t="s">
        <v>207</v>
      </c>
      <c r="D212" s="23" t="s">
        <v>131</v>
      </c>
      <c r="E212" s="23" t="s">
        <v>131</v>
      </c>
      <c r="F212" s="23" t="s">
        <v>207</v>
      </c>
      <c r="G212" s="23" t="s">
        <v>131</v>
      </c>
    </row>
    <row r="213" spans="1:7">
      <c r="A213" s="23" t="s">
        <v>783</v>
      </c>
      <c r="B213" s="23" t="s">
        <v>341</v>
      </c>
      <c r="C213" s="23" t="s">
        <v>342</v>
      </c>
      <c r="D213" s="23" t="s">
        <v>131</v>
      </c>
      <c r="E213" s="23" t="s">
        <v>131</v>
      </c>
      <c r="F213" s="23" t="s">
        <v>342</v>
      </c>
      <c r="G213" s="23" t="s">
        <v>131</v>
      </c>
    </row>
    <row r="214" spans="1:7" ht="45">
      <c r="A214" s="23" t="s">
        <v>784</v>
      </c>
      <c r="B214" s="23" t="s">
        <v>341</v>
      </c>
      <c r="C214" s="23" t="s">
        <v>343</v>
      </c>
      <c r="D214" s="23" t="s">
        <v>131</v>
      </c>
      <c r="E214" s="23" t="s">
        <v>131</v>
      </c>
      <c r="F214" s="23" t="s">
        <v>343</v>
      </c>
      <c r="G214" s="23" t="s">
        <v>131</v>
      </c>
    </row>
    <row r="215" spans="1:7">
      <c r="A215" s="23" t="s">
        <v>785</v>
      </c>
      <c r="B215" s="23" t="s">
        <v>341</v>
      </c>
      <c r="C215" s="23" t="s">
        <v>344</v>
      </c>
      <c r="D215" s="23" t="s">
        <v>131</v>
      </c>
      <c r="E215" s="23" t="s">
        <v>131</v>
      </c>
      <c r="F215" s="23" t="s">
        <v>344</v>
      </c>
      <c r="G215" s="23" t="s">
        <v>131</v>
      </c>
    </row>
    <row r="216" spans="1:7" ht="30">
      <c r="A216" s="23" t="s">
        <v>786</v>
      </c>
      <c r="B216" s="23" t="s">
        <v>341</v>
      </c>
      <c r="C216" s="23" t="s">
        <v>338</v>
      </c>
      <c r="D216" s="23" t="s">
        <v>131</v>
      </c>
      <c r="E216" s="23" t="s">
        <v>131</v>
      </c>
      <c r="F216" s="23" t="s">
        <v>338</v>
      </c>
      <c r="G216" s="23" t="s">
        <v>131</v>
      </c>
    </row>
    <row r="217" spans="1:7">
      <c r="A217" s="23" t="s">
        <v>787</v>
      </c>
      <c r="B217" s="23" t="s">
        <v>341</v>
      </c>
      <c r="C217" s="23" t="s">
        <v>345</v>
      </c>
      <c r="D217" s="23" t="s">
        <v>131</v>
      </c>
      <c r="E217" s="23" t="s">
        <v>131</v>
      </c>
      <c r="F217" s="23" t="s">
        <v>345</v>
      </c>
      <c r="G217" s="23" t="s">
        <v>131</v>
      </c>
    </row>
    <row r="218" spans="1:7">
      <c r="A218" s="23" t="s">
        <v>788</v>
      </c>
      <c r="B218" s="23" t="s">
        <v>341</v>
      </c>
      <c r="C218" s="23" t="s">
        <v>346</v>
      </c>
      <c r="D218" s="23" t="s">
        <v>131</v>
      </c>
      <c r="E218" s="23" t="s">
        <v>131</v>
      </c>
      <c r="F218" s="23" t="s">
        <v>346</v>
      </c>
      <c r="G218" s="23" t="s">
        <v>131</v>
      </c>
    </row>
    <row r="219" spans="1:7" ht="30">
      <c r="A219" s="23" t="s">
        <v>789</v>
      </c>
      <c r="B219" s="23" t="s">
        <v>341</v>
      </c>
      <c r="C219" s="23" t="s">
        <v>347</v>
      </c>
      <c r="D219" s="23" t="s">
        <v>131</v>
      </c>
      <c r="E219" s="23" t="s">
        <v>131</v>
      </c>
      <c r="F219" s="23" t="s">
        <v>347</v>
      </c>
      <c r="G219" s="23" t="s">
        <v>131</v>
      </c>
    </row>
    <row r="220" spans="1:7">
      <c r="A220" s="23" t="s">
        <v>790</v>
      </c>
      <c r="B220" s="23" t="s">
        <v>341</v>
      </c>
      <c r="C220" s="23" t="s">
        <v>348</v>
      </c>
      <c r="D220" s="23" t="s">
        <v>131</v>
      </c>
      <c r="E220" s="23" t="s">
        <v>131</v>
      </c>
      <c r="F220" s="23" t="s">
        <v>348</v>
      </c>
      <c r="G220" s="23" t="s">
        <v>131</v>
      </c>
    </row>
    <row r="221" spans="1:7" ht="45">
      <c r="A221" s="23" t="s">
        <v>791</v>
      </c>
      <c r="B221" s="23" t="s">
        <v>341</v>
      </c>
      <c r="C221" s="23" t="s">
        <v>349</v>
      </c>
      <c r="D221" s="23" t="s">
        <v>131</v>
      </c>
      <c r="E221" s="23" t="s">
        <v>131</v>
      </c>
      <c r="F221" s="23" t="s">
        <v>349</v>
      </c>
      <c r="G221" s="23" t="s">
        <v>131</v>
      </c>
    </row>
    <row r="222" spans="1:7">
      <c r="A222" s="23" t="s">
        <v>792</v>
      </c>
      <c r="B222" s="23" t="s">
        <v>341</v>
      </c>
      <c r="C222" s="23" t="s">
        <v>350</v>
      </c>
      <c r="D222" s="23" t="s">
        <v>131</v>
      </c>
      <c r="E222" s="23" t="s">
        <v>131</v>
      </c>
      <c r="F222" s="23" t="s">
        <v>350</v>
      </c>
      <c r="G222" s="23" t="s">
        <v>131</v>
      </c>
    </row>
    <row r="223" spans="1:7">
      <c r="A223" s="23" t="s">
        <v>793</v>
      </c>
      <c r="B223" s="23" t="s">
        <v>341</v>
      </c>
      <c r="C223" s="23" t="s">
        <v>322</v>
      </c>
      <c r="D223" s="23" t="s">
        <v>131</v>
      </c>
      <c r="E223" s="23" t="s">
        <v>131</v>
      </c>
      <c r="F223" s="23" t="s">
        <v>322</v>
      </c>
      <c r="G223" s="23" t="s">
        <v>131</v>
      </c>
    </row>
    <row r="224" spans="1:7">
      <c r="A224" s="23" t="s">
        <v>794</v>
      </c>
      <c r="B224" s="23" t="s">
        <v>341</v>
      </c>
      <c r="C224" s="23" t="s">
        <v>351</v>
      </c>
      <c r="D224" s="23" t="s">
        <v>131</v>
      </c>
      <c r="E224" s="23" t="s">
        <v>131</v>
      </c>
      <c r="F224" s="23" t="s">
        <v>351</v>
      </c>
      <c r="G224" s="23" t="s">
        <v>131</v>
      </c>
    </row>
    <row r="225" spans="1:7">
      <c r="A225" s="23" t="s">
        <v>795</v>
      </c>
      <c r="B225" s="23" t="s">
        <v>352</v>
      </c>
      <c r="C225" s="23" t="s">
        <v>147</v>
      </c>
      <c r="D225" s="23" t="s">
        <v>131</v>
      </c>
      <c r="E225" s="23" t="s">
        <v>131</v>
      </c>
      <c r="F225" s="23" t="s">
        <v>147</v>
      </c>
      <c r="G225" s="23" t="s">
        <v>131</v>
      </c>
    </row>
    <row r="226" spans="1:7">
      <c r="A226" s="23" t="s">
        <v>796</v>
      </c>
      <c r="B226" s="23" t="s">
        <v>352</v>
      </c>
      <c r="C226" s="23" t="s">
        <v>149</v>
      </c>
      <c r="D226" s="23" t="s">
        <v>131</v>
      </c>
      <c r="E226" s="23" t="s">
        <v>131</v>
      </c>
      <c r="F226" s="23" t="s">
        <v>149</v>
      </c>
      <c r="G226" s="23" t="s">
        <v>131</v>
      </c>
    </row>
    <row r="227" spans="1:7">
      <c r="A227" s="23" t="s">
        <v>797</v>
      </c>
      <c r="B227" s="23" t="s">
        <v>352</v>
      </c>
      <c r="C227" s="23" t="s">
        <v>353</v>
      </c>
      <c r="D227" s="23" t="s">
        <v>131</v>
      </c>
      <c r="E227" s="23" t="s">
        <v>131</v>
      </c>
      <c r="F227" s="23" t="s">
        <v>353</v>
      </c>
      <c r="G227" s="23" t="s">
        <v>131</v>
      </c>
    </row>
    <row r="228" spans="1:7">
      <c r="A228" s="23" t="s">
        <v>798</v>
      </c>
      <c r="B228" s="23" t="s">
        <v>354</v>
      </c>
      <c r="C228" s="23" t="s">
        <v>355</v>
      </c>
      <c r="D228" s="23" t="s">
        <v>131</v>
      </c>
      <c r="E228" s="23" t="s">
        <v>131</v>
      </c>
      <c r="F228" s="23" t="s">
        <v>355</v>
      </c>
      <c r="G228" s="23" t="s">
        <v>131</v>
      </c>
    </row>
    <row r="229" spans="1:7">
      <c r="A229" s="23" t="s">
        <v>799</v>
      </c>
      <c r="B229" s="23" t="s">
        <v>354</v>
      </c>
      <c r="C229" s="23" t="s">
        <v>356</v>
      </c>
      <c r="D229" s="23" t="s">
        <v>131</v>
      </c>
      <c r="E229" s="23" t="s">
        <v>131</v>
      </c>
      <c r="F229" s="23" t="s">
        <v>356</v>
      </c>
      <c r="G229" s="23" t="s">
        <v>131</v>
      </c>
    </row>
    <row r="230" spans="1:7">
      <c r="A230" s="23" t="s">
        <v>800</v>
      </c>
      <c r="B230" s="23" t="s">
        <v>354</v>
      </c>
      <c r="C230" s="23" t="s">
        <v>328</v>
      </c>
      <c r="D230" s="23" t="s">
        <v>131</v>
      </c>
      <c r="E230" s="23" t="s">
        <v>131</v>
      </c>
      <c r="F230" s="23" t="s">
        <v>328</v>
      </c>
      <c r="G230" s="23" t="s">
        <v>131</v>
      </c>
    </row>
    <row r="231" spans="1:7" ht="30">
      <c r="A231" s="23" t="s">
        <v>801</v>
      </c>
      <c r="B231" s="23" t="s">
        <v>354</v>
      </c>
      <c r="C231" s="23" t="s">
        <v>338</v>
      </c>
      <c r="D231" s="23" t="s">
        <v>131</v>
      </c>
      <c r="E231" s="23" t="s">
        <v>131</v>
      </c>
      <c r="F231" s="23" t="s">
        <v>338</v>
      </c>
      <c r="G231" s="23" t="s">
        <v>131</v>
      </c>
    </row>
    <row r="232" spans="1:7" ht="45">
      <c r="A232" s="23" t="s">
        <v>802</v>
      </c>
      <c r="B232" s="23" t="s">
        <v>354</v>
      </c>
      <c r="C232" s="23" t="s">
        <v>357</v>
      </c>
      <c r="D232" s="23" t="s">
        <v>131</v>
      </c>
      <c r="E232" s="23" t="s">
        <v>131</v>
      </c>
      <c r="F232" s="23" t="s">
        <v>357</v>
      </c>
      <c r="G232" s="23" t="s">
        <v>131</v>
      </c>
    </row>
    <row r="233" spans="1:7">
      <c r="A233" s="23" t="s">
        <v>803</v>
      </c>
      <c r="B233" s="23" t="s">
        <v>354</v>
      </c>
      <c r="C233" s="23" t="s">
        <v>322</v>
      </c>
      <c r="D233" s="23" t="s">
        <v>131</v>
      </c>
      <c r="E233" s="23" t="s">
        <v>131</v>
      </c>
      <c r="F233" s="23" t="s">
        <v>322</v>
      </c>
      <c r="G233" s="23" t="s">
        <v>131</v>
      </c>
    </row>
    <row r="234" spans="1:7">
      <c r="A234" s="23" t="s">
        <v>804</v>
      </c>
      <c r="B234" s="23" t="s">
        <v>358</v>
      </c>
      <c r="C234" s="23" t="s">
        <v>359</v>
      </c>
      <c r="D234" s="23" t="s">
        <v>131</v>
      </c>
      <c r="E234" s="23" t="s">
        <v>131</v>
      </c>
      <c r="F234" s="23" t="s">
        <v>359</v>
      </c>
      <c r="G234" s="23" t="s">
        <v>131</v>
      </c>
    </row>
    <row r="235" spans="1:7">
      <c r="A235" s="23" t="s">
        <v>805</v>
      </c>
      <c r="B235" s="23" t="s">
        <v>358</v>
      </c>
      <c r="C235" s="23" t="s">
        <v>147</v>
      </c>
      <c r="D235" s="23" t="s">
        <v>131</v>
      </c>
      <c r="E235" s="23" t="s">
        <v>131</v>
      </c>
      <c r="F235" s="23" t="s">
        <v>147</v>
      </c>
      <c r="G235" s="23" t="s">
        <v>131</v>
      </c>
    </row>
    <row r="236" spans="1:7">
      <c r="A236" s="23" t="s">
        <v>806</v>
      </c>
      <c r="B236" s="23" t="s">
        <v>358</v>
      </c>
      <c r="C236" s="23" t="s">
        <v>355</v>
      </c>
      <c r="D236" s="23" t="s">
        <v>131</v>
      </c>
      <c r="E236" s="23" t="s">
        <v>131</v>
      </c>
      <c r="F236" s="23" t="s">
        <v>355</v>
      </c>
      <c r="G236" s="23" t="s">
        <v>131</v>
      </c>
    </row>
    <row r="237" spans="1:7">
      <c r="A237" s="23" t="s">
        <v>807</v>
      </c>
      <c r="B237" s="23" t="s">
        <v>358</v>
      </c>
      <c r="C237" s="23" t="s">
        <v>360</v>
      </c>
      <c r="D237" s="23" t="s">
        <v>131</v>
      </c>
      <c r="E237" s="23" t="s">
        <v>131</v>
      </c>
      <c r="F237" s="23" t="s">
        <v>360</v>
      </c>
      <c r="G237" s="23" t="s">
        <v>131</v>
      </c>
    </row>
    <row r="238" spans="1:7">
      <c r="A238" s="23" t="s">
        <v>808</v>
      </c>
      <c r="B238" s="23" t="s">
        <v>358</v>
      </c>
      <c r="C238" s="23" t="s">
        <v>149</v>
      </c>
      <c r="D238" s="23" t="s">
        <v>131</v>
      </c>
      <c r="E238" s="23" t="s">
        <v>131</v>
      </c>
      <c r="F238" s="23" t="s">
        <v>149</v>
      </c>
      <c r="G238" s="23" t="s">
        <v>131</v>
      </c>
    </row>
    <row r="239" spans="1:7">
      <c r="A239" s="23" t="s">
        <v>809</v>
      </c>
      <c r="B239" s="23" t="s">
        <v>358</v>
      </c>
      <c r="C239" s="23" t="s">
        <v>361</v>
      </c>
      <c r="D239" s="23" t="s">
        <v>131</v>
      </c>
      <c r="E239" s="23" t="s">
        <v>131</v>
      </c>
      <c r="F239" s="23" t="s">
        <v>361</v>
      </c>
      <c r="G239" s="23" t="s">
        <v>131</v>
      </c>
    </row>
    <row r="240" spans="1:7">
      <c r="A240" s="23" t="s">
        <v>810</v>
      </c>
      <c r="B240" s="23" t="s">
        <v>358</v>
      </c>
      <c r="C240" s="23" t="s">
        <v>362</v>
      </c>
      <c r="D240" s="23" t="s">
        <v>131</v>
      </c>
      <c r="E240" s="23" t="s">
        <v>131</v>
      </c>
      <c r="F240" s="23" t="s">
        <v>362</v>
      </c>
      <c r="G240" s="23" t="s">
        <v>131</v>
      </c>
    </row>
    <row r="241" spans="1:7">
      <c r="A241" s="23" t="s">
        <v>811</v>
      </c>
      <c r="B241" s="23" t="s">
        <v>358</v>
      </c>
      <c r="C241" s="23" t="s">
        <v>363</v>
      </c>
      <c r="D241" s="23" t="s">
        <v>131</v>
      </c>
      <c r="E241" s="23" t="s">
        <v>131</v>
      </c>
      <c r="F241" s="23" t="s">
        <v>363</v>
      </c>
      <c r="G241" s="23" t="s">
        <v>131</v>
      </c>
    </row>
    <row r="242" spans="1:7">
      <c r="A242" s="23" t="s">
        <v>812</v>
      </c>
      <c r="B242" s="23" t="s">
        <v>358</v>
      </c>
      <c r="C242" s="23" t="s">
        <v>364</v>
      </c>
      <c r="D242" s="23" t="s">
        <v>131</v>
      </c>
      <c r="E242" s="23" t="s">
        <v>131</v>
      </c>
      <c r="F242" s="23" t="s">
        <v>364</v>
      </c>
      <c r="G242" s="23" t="s">
        <v>131</v>
      </c>
    </row>
    <row r="243" spans="1:7">
      <c r="A243" s="23" t="s">
        <v>813</v>
      </c>
      <c r="B243" s="23" t="s">
        <v>365</v>
      </c>
      <c r="C243" s="23" t="s">
        <v>366</v>
      </c>
      <c r="D243" s="23" t="s">
        <v>131</v>
      </c>
      <c r="E243" s="23" t="s">
        <v>131</v>
      </c>
      <c r="F243" s="23" t="s">
        <v>366</v>
      </c>
      <c r="G243" s="23" t="s">
        <v>131</v>
      </c>
    </row>
    <row r="244" spans="1:7">
      <c r="A244" s="23" t="s">
        <v>814</v>
      </c>
      <c r="B244" s="23" t="s">
        <v>365</v>
      </c>
      <c r="C244" s="23" t="s">
        <v>362</v>
      </c>
      <c r="D244" s="23" t="s">
        <v>131</v>
      </c>
      <c r="E244" s="23" t="s">
        <v>131</v>
      </c>
      <c r="F244" s="23" t="s">
        <v>362</v>
      </c>
      <c r="G244" s="23" t="s">
        <v>131</v>
      </c>
    </row>
    <row r="245" spans="1:7">
      <c r="A245" s="23" t="s">
        <v>815</v>
      </c>
      <c r="B245" s="23" t="s">
        <v>365</v>
      </c>
      <c r="C245" s="23" t="s">
        <v>367</v>
      </c>
      <c r="D245" s="23" t="s">
        <v>131</v>
      </c>
      <c r="E245" s="23" t="s">
        <v>131</v>
      </c>
      <c r="F245" s="23" t="s">
        <v>367</v>
      </c>
      <c r="G245" s="23" t="s">
        <v>131</v>
      </c>
    </row>
    <row r="246" spans="1:7">
      <c r="A246" s="23" t="s">
        <v>816</v>
      </c>
      <c r="B246" s="23" t="s">
        <v>365</v>
      </c>
      <c r="C246" s="23" t="s">
        <v>191</v>
      </c>
      <c r="D246" s="23" t="s">
        <v>131</v>
      </c>
      <c r="E246" s="23" t="s">
        <v>131</v>
      </c>
      <c r="F246" s="23" t="s">
        <v>191</v>
      </c>
      <c r="G246" s="23" t="s">
        <v>131</v>
      </c>
    </row>
    <row r="247" spans="1:7">
      <c r="A247" s="23" t="s">
        <v>817</v>
      </c>
      <c r="B247" s="23" t="s">
        <v>365</v>
      </c>
      <c r="C247" s="23" t="s">
        <v>368</v>
      </c>
      <c r="D247" s="23" t="s">
        <v>131</v>
      </c>
      <c r="E247" s="23" t="s">
        <v>131</v>
      </c>
      <c r="F247" s="23" t="s">
        <v>368</v>
      </c>
      <c r="G247" s="23" t="s">
        <v>131</v>
      </c>
    </row>
    <row r="248" spans="1:7">
      <c r="A248" s="23" t="s">
        <v>818</v>
      </c>
      <c r="B248" s="23" t="s">
        <v>369</v>
      </c>
      <c r="C248" s="23" t="s">
        <v>370</v>
      </c>
      <c r="D248" s="23" t="s">
        <v>131</v>
      </c>
      <c r="E248" s="23" t="s">
        <v>131</v>
      </c>
      <c r="F248" s="23" t="s">
        <v>370</v>
      </c>
      <c r="G248" s="23" t="s">
        <v>131</v>
      </c>
    </row>
    <row r="249" spans="1:7">
      <c r="A249" s="23" t="s">
        <v>819</v>
      </c>
      <c r="B249" s="23" t="s">
        <v>369</v>
      </c>
      <c r="C249" s="23" t="s">
        <v>359</v>
      </c>
      <c r="D249" s="23" t="s">
        <v>131</v>
      </c>
      <c r="E249" s="23" t="s">
        <v>131</v>
      </c>
      <c r="F249" s="23" t="s">
        <v>359</v>
      </c>
      <c r="G249" s="23" t="s">
        <v>131</v>
      </c>
    </row>
    <row r="250" spans="1:7">
      <c r="A250" s="23" t="s">
        <v>820</v>
      </c>
      <c r="B250" s="23" t="s">
        <v>369</v>
      </c>
      <c r="C250" s="23" t="s">
        <v>371</v>
      </c>
      <c r="D250" s="23" t="s">
        <v>131</v>
      </c>
      <c r="E250" s="23" t="s">
        <v>131</v>
      </c>
      <c r="F250" s="23" t="s">
        <v>371</v>
      </c>
      <c r="G250" s="23" t="s">
        <v>131</v>
      </c>
    </row>
    <row r="251" spans="1:7">
      <c r="A251" s="23" t="s">
        <v>821</v>
      </c>
      <c r="B251" s="23" t="s">
        <v>369</v>
      </c>
      <c r="C251" s="23" t="s">
        <v>372</v>
      </c>
      <c r="D251" s="23" t="s">
        <v>131</v>
      </c>
      <c r="E251" s="23" t="s">
        <v>131</v>
      </c>
      <c r="F251" s="23" t="s">
        <v>372</v>
      </c>
      <c r="G251" s="23" t="s">
        <v>131</v>
      </c>
    </row>
    <row r="252" spans="1:7">
      <c r="A252" s="23" t="s">
        <v>822</v>
      </c>
      <c r="B252" s="23" t="s">
        <v>369</v>
      </c>
      <c r="C252" s="23" t="s">
        <v>373</v>
      </c>
      <c r="D252" s="23" t="s">
        <v>131</v>
      </c>
      <c r="E252" s="23" t="s">
        <v>131</v>
      </c>
      <c r="F252" s="23" t="s">
        <v>373</v>
      </c>
      <c r="G252" s="23" t="s">
        <v>131</v>
      </c>
    </row>
    <row r="253" spans="1:7">
      <c r="A253" s="23" t="s">
        <v>823</v>
      </c>
      <c r="B253" s="23" t="s">
        <v>369</v>
      </c>
      <c r="C253" s="23" t="s">
        <v>374</v>
      </c>
      <c r="D253" s="23" t="s">
        <v>131</v>
      </c>
      <c r="E253" s="23" t="s">
        <v>131</v>
      </c>
      <c r="F253" s="23" t="s">
        <v>374</v>
      </c>
      <c r="G253" s="23" t="s">
        <v>131</v>
      </c>
    </row>
    <row r="254" spans="1:7">
      <c r="A254" s="23" t="s">
        <v>824</v>
      </c>
      <c r="B254" s="23" t="s">
        <v>369</v>
      </c>
      <c r="C254" s="23" t="s">
        <v>375</v>
      </c>
      <c r="D254" s="23" t="s">
        <v>131</v>
      </c>
      <c r="E254" s="23" t="s">
        <v>131</v>
      </c>
      <c r="F254" s="23" t="s">
        <v>375</v>
      </c>
      <c r="G254" s="23" t="s">
        <v>131</v>
      </c>
    </row>
    <row r="255" spans="1:7">
      <c r="A255" s="23" t="s">
        <v>825</v>
      </c>
      <c r="B255" s="23" t="s">
        <v>369</v>
      </c>
      <c r="C255" s="23" t="s">
        <v>376</v>
      </c>
      <c r="D255" s="23" t="s">
        <v>131</v>
      </c>
      <c r="E255" s="23" t="s">
        <v>131</v>
      </c>
      <c r="F255" s="23" t="s">
        <v>376</v>
      </c>
      <c r="G255" s="23" t="s">
        <v>131</v>
      </c>
    </row>
    <row r="256" spans="1:7">
      <c r="A256" s="23" t="s">
        <v>826</v>
      </c>
      <c r="B256" s="23" t="s">
        <v>369</v>
      </c>
      <c r="C256" s="23" t="s">
        <v>377</v>
      </c>
      <c r="D256" s="23" t="s">
        <v>131</v>
      </c>
      <c r="E256" s="23" t="s">
        <v>131</v>
      </c>
      <c r="F256" s="23" t="s">
        <v>377</v>
      </c>
      <c r="G256" s="23" t="s">
        <v>131</v>
      </c>
    </row>
    <row r="257" spans="1:7">
      <c r="A257" s="23" t="s">
        <v>827</v>
      </c>
      <c r="B257" s="23" t="s">
        <v>369</v>
      </c>
      <c r="C257" s="23" t="s">
        <v>378</v>
      </c>
      <c r="D257" s="23" t="s">
        <v>131</v>
      </c>
      <c r="E257" s="23" t="s">
        <v>131</v>
      </c>
      <c r="F257" s="23" t="s">
        <v>378</v>
      </c>
      <c r="G257" s="23" t="s">
        <v>131</v>
      </c>
    </row>
    <row r="258" spans="1:7" ht="30">
      <c r="A258" s="23" t="s">
        <v>828</v>
      </c>
      <c r="B258" s="23" t="s">
        <v>369</v>
      </c>
      <c r="C258" s="23" t="s">
        <v>379</v>
      </c>
      <c r="D258" s="23" t="s">
        <v>131</v>
      </c>
      <c r="E258" s="23" t="s">
        <v>131</v>
      </c>
      <c r="F258" s="23" t="s">
        <v>379</v>
      </c>
      <c r="G258" s="23" t="s">
        <v>131</v>
      </c>
    </row>
    <row r="259" spans="1:7">
      <c r="A259" s="23" t="s">
        <v>829</v>
      </c>
      <c r="B259" s="23" t="s">
        <v>369</v>
      </c>
      <c r="C259" s="23" t="s">
        <v>380</v>
      </c>
      <c r="D259" s="23" t="s">
        <v>131</v>
      </c>
      <c r="E259" s="23" t="s">
        <v>131</v>
      </c>
      <c r="F259" s="23" t="s">
        <v>380</v>
      </c>
      <c r="G259" s="23" t="s">
        <v>131</v>
      </c>
    </row>
    <row r="260" spans="1:7" ht="30">
      <c r="A260" s="23" t="s">
        <v>830</v>
      </c>
      <c r="B260" s="23" t="s">
        <v>369</v>
      </c>
      <c r="C260" s="23" t="s">
        <v>381</v>
      </c>
      <c r="D260" s="23" t="s">
        <v>131</v>
      </c>
      <c r="E260" s="23" t="s">
        <v>131</v>
      </c>
      <c r="F260" s="23" t="s">
        <v>381</v>
      </c>
      <c r="G260" s="23" t="s">
        <v>131</v>
      </c>
    </row>
    <row r="261" spans="1:7">
      <c r="A261" s="23" t="s">
        <v>831</v>
      </c>
      <c r="B261" s="23" t="s">
        <v>369</v>
      </c>
      <c r="C261" s="23" t="s">
        <v>382</v>
      </c>
      <c r="D261" s="23" t="s">
        <v>131</v>
      </c>
      <c r="E261" s="23" t="s">
        <v>131</v>
      </c>
      <c r="F261" s="23" t="s">
        <v>382</v>
      </c>
      <c r="G261" s="23" t="s">
        <v>131</v>
      </c>
    </row>
    <row r="262" spans="1:7">
      <c r="A262" s="23" t="s">
        <v>832</v>
      </c>
      <c r="B262" s="23" t="s">
        <v>369</v>
      </c>
      <c r="C262" s="23" t="s">
        <v>218</v>
      </c>
      <c r="D262" s="23" t="s">
        <v>131</v>
      </c>
      <c r="E262" s="23" t="s">
        <v>131</v>
      </c>
      <c r="F262" s="23" t="s">
        <v>218</v>
      </c>
      <c r="G262" s="23" t="s">
        <v>131</v>
      </c>
    </row>
    <row r="263" spans="1:7">
      <c r="A263" s="23" t="s">
        <v>833</v>
      </c>
      <c r="B263" s="23" t="s">
        <v>369</v>
      </c>
      <c r="C263" s="23" t="s">
        <v>383</v>
      </c>
      <c r="D263" s="23" t="s">
        <v>131</v>
      </c>
      <c r="E263" s="23" t="s">
        <v>131</v>
      </c>
      <c r="F263" s="23" t="s">
        <v>383</v>
      </c>
      <c r="G263" s="23" t="s">
        <v>131</v>
      </c>
    </row>
    <row r="264" spans="1:7">
      <c r="A264" s="23" t="s">
        <v>834</v>
      </c>
      <c r="B264" s="23" t="s">
        <v>369</v>
      </c>
      <c r="C264" s="23" t="s">
        <v>384</v>
      </c>
      <c r="D264" s="23" t="s">
        <v>131</v>
      </c>
      <c r="E264" s="23" t="s">
        <v>131</v>
      </c>
      <c r="F264" s="23" t="s">
        <v>384</v>
      </c>
      <c r="G264" s="23" t="s">
        <v>131</v>
      </c>
    </row>
    <row r="265" spans="1:7">
      <c r="A265" s="23" t="s">
        <v>835</v>
      </c>
      <c r="B265" s="23" t="s">
        <v>369</v>
      </c>
      <c r="C265" s="23" t="s">
        <v>385</v>
      </c>
      <c r="D265" s="23" t="s">
        <v>131</v>
      </c>
      <c r="E265" s="23" t="s">
        <v>131</v>
      </c>
      <c r="F265" s="23" t="s">
        <v>385</v>
      </c>
      <c r="G265" s="23" t="s">
        <v>131</v>
      </c>
    </row>
    <row r="266" spans="1:7">
      <c r="A266" s="23" t="s">
        <v>836</v>
      </c>
      <c r="B266" s="23" t="s">
        <v>369</v>
      </c>
      <c r="C266" s="23" t="s">
        <v>197</v>
      </c>
      <c r="D266" s="23" t="s">
        <v>131</v>
      </c>
      <c r="E266" s="23" t="s">
        <v>131</v>
      </c>
      <c r="F266" s="23" t="s">
        <v>197</v>
      </c>
      <c r="G266" s="23" t="s">
        <v>131</v>
      </c>
    </row>
    <row r="267" spans="1:7">
      <c r="A267" s="23" t="s">
        <v>837</v>
      </c>
      <c r="B267" s="23" t="s">
        <v>369</v>
      </c>
      <c r="C267" s="23" t="s">
        <v>319</v>
      </c>
      <c r="D267" s="23" t="s">
        <v>131</v>
      </c>
      <c r="E267" s="23" t="s">
        <v>131</v>
      </c>
      <c r="F267" s="23" t="s">
        <v>319</v>
      </c>
      <c r="G267" s="23" t="s">
        <v>131</v>
      </c>
    </row>
    <row r="268" spans="1:7">
      <c r="A268" s="23" t="s">
        <v>838</v>
      </c>
      <c r="B268" s="23" t="s">
        <v>369</v>
      </c>
      <c r="C268" s="23" t="s">
        <v>386</v>
      </c>
      <c r="D268" s="23" t="s">
        <v>131</v>
      </c>
      <c r="E268" s="23" t="s">
        <v>131</v>
      </c>
      <c r="F268" s="23" t="s">
        <v>386</v>
      </c>
      <c r="G268" s="23" t="s">
        <v>131</v>
      </c>
    </row>
    <row r="269" spans="1:7">
      <c r="A269" s="23" t="s">
        <v>839</v>
      </c>
      <c r="B269" s="23" t="s">
        <v>369</v>
      </c>
      <c r="C269" s="23" t="s">
        <v>285</v>
      </c>
      <c r="D269" s="23" t="s">
        <v>131</v>
      </c>
      <c r="E269" s="23" t="s">
        <v>131</v>
      </c>
      <c r="F269" s="23" t="s">
        <v>285</v>
      </c>
      <c r="G269" s="23" t="s">
        <v>131</v>
      </c>
    </row>
    <row r="270" spans="1:7">
      <c r="A270" s="23" t="s">
        <v>840</v>
      </c>
      <c r="B270" s="23" t="s">
        <v>369</v>
      </c>
      <c r="C270" s="23" t="s">
        <v>183</v>
      </c>
      <c r="D270" s="23" t="s">
        <v>131</v>
      </c>
      <c r="E270" s="23" t="s">
        <v>131</v>
      </c>
      <c r="F270" s="23" t="s">
        <v>183</v>
      </c>
      <c r="G270" s="23" t="s">
        <v>131</v>
      </c>
    </row>
    <row r="271" spans="1:7">
      <c r="A271" s="23" t="s">
        <v>841</v>
      </c>
      <c r="B271" s="23" t="s">
        <v>369</v>
      </c>
      <c r="C271" s="23" t="s">
        <v>387</v>
      </c>
      <c r="D271" s="23" t="s">
        <v>131</v>
      </c>
      <c r="E271" s="23" t="s">
        <v>131</v>
      </c>
      <c r="F271" s="23" t="s">
        <v>387</v>
      </c>
      <c r="G271" s="23" t="s">
        <v>131</v>
      </c>
    </row>
    <row r="272" spans="1:7" ht="30">
      <c r="A272" s="23" t="s">
        <v>842</v>
      </c>
      <c r="B272" s="23" t="s">
        <v>369</v>
      </c>
      <c r="C272" s="23" t="s">
        <v>388</v>
      </c>
      <c r="D272" s="23" t="s">
        <v>131</v>
      </c>
      <c r="E272" s="23" t="s">
        <v>131</v>
      </c>
      <c r="F272" s="23" t="s">
        <v>388</v>
      </c>
      <c r="G272" s="23" t="s">
        <v>131</v>
      </c>
    </row>
    <row r="273" spans="1:7" ht="45">
      <c r="A273" s="23" t="s">
        <v>843</v>
      </c>
      <c r="B273" s="23" t="s">
        <v>369</v>
      </c>
      <c r="C273" s="23" t="s">
        <v>389</v>
      </c>
      <c r="D273" s="23" t="s">
        <v>131</v>
      </c>
      <c r="E273" s="23" t="s">
        <v>131</v>
      </c>
      <c r="F273" s="23" t="s">
        <v>389</v>
      </c>
      <c r="G273" s="23" t="s">
        <v>131</v>
      </c>
    </row>
    <row r="274" spans="1:7" ht="45">
      <c r="A274" s="23" t="s">
        <v>844</v>
      </c>
      <c r="B274" s="23" t="s">
        <v>369</v>
      </c>
      <c r="C274" s="23" t="s">
        <v>390</v>
      </c>
      <c r="D274" s="23" t="s">
        <v>131</v>
      </c>
      <c r="E274" s="23" t="s">
        <v>131</v>
      </c>
      <c r="F274" s="23" t="s">
        <v>390</v>
      </c>
      <c r="G274" s="23" t="s">
        <v>131</v>
      </c>
    </row>
    <row r="275" spans="1:7">
      <c r="A275" s="23" t="s">
        <v>845</v>
      </c>
      <c r="B275" s="23" t="s">
        <v>369</v>
      </c>
      <c r="C275" s="23" t="s">
        <v>391</v>
      </c>
      <c r="D275" s="23" t="s">
        <v>131</v>
      </c>
      <c r="E275" s="23" t="s">
        <v>131</v>
      </c>
      <c r="F275" s="23" t="s">
        <v>391</v>
      </c>
      <c r="G275" s="23" t="s">
        <v>131</v>
      </c>
    </row>
    <row r="276" spans="1:7">
      <c r="A276" s="23" t="s">
        <v>846</v>
      </c>
      <c r="B276" s="23" t="s">
        <v>369</v>
      </c>
      <c r="C276" s="23" t="s">
        <v>392</v>
      </c>
      <c r="D276" s="23" t="s">
        <v>131</v>
      </c>
      <c r="E276" s="23" t="s">
        <v>131</v>
      </c>
      <c r="F276" s="23" t="s">
        <v>392</v>
      </c>
      <c r="G276" s="23" t="s">
        <v>131</v>
      </c>
    </row>
    <row r="277" spans="1:7">
      <c r="A277" s="23" t="s">
        <v>847</v>
      </c>
      <c r="B277" s="23" t="s">
        <v>369</v>
      </c>
      <c r="C277" s="23" t="s">
        <v>361</v>
      </c>
      <c r="D277" s="23" t="s">
        <v>131</v>
      </c>
      <c r="E277" s="23" t="s">
        <v>131</v>
      </c>
      <c r="F277" s="23" t="s">
        <v>361</v>
      </c>
      <c r="G277" s="23" t="s">
        <v>131</v>
      </c>
    </row>
    <row r="278" spans="1:7">
      <c r="A278" s="23" t="s">
        <v>848</v>
      </c>
      <c r="B278" s="23" t="s">
        <v>369</v>
      </c>
      <c r="C278" s="23" t="s">
        <v>393</v>
      </c>
      <c r="D278" s="23" t="s">
        <v>131</v>
      </c>
      <c r="E278" s="23" t="s">
        <v>131</v>
      </c>
      <c r="F278" s="23" t="s">
        <v>393</v>
      </c>
      <c r="G278" s="23" t="s">
        <v>131</v>
      </c>
    </row>
    <row r="279" spans="1:7">
      <c r="A279" s="23" t="s">
        <v>849</v>
      </c>
      <c r="B279" s="23" t="s">
        <v>369</v>
      </c>
      <c r="C279" s="23" t="s">
        <v>394</v>
      </c>
      <c r="D279" s="23" t="s">
        <v>131</v>
      </c>
      <c r="E279" s="23" t="s">
        <v>131</v>
      </c>
      <c r="F279" s="23" t="s">
        <v>394</v>
      </c>
      <c r="G279" s="23" t="s">
        <v>131</v>
      </c>
    </row>
    <row r="280" spans="1:7">
      <c r="A280" s="23" t="s">
        <v>850</v>
      </c>
      <c r="B280" s="23" t="s">
        <v>369</v>
      </c>
      <c r="C280" s="23" t="s">
        <v>395</v>
      </c>
      <c r="D280" s="23" t="s">
        <v>131</v>
      </c>
      <c r="E280" s="23" t="s">
        <v>131</v>
      </c>
      <c r="F280" s="23" t="s">
        <v>395</v>
      </c>
      <c r="G280" s="23" t="s">
        <v>131</v>
      </c>
    </row>
    <row r="281" spans="1:7">
      <c r="A281" s="23" t="s">
        <v>851</v>
      </c>
      <c r="B281" s="23" t="s">
        <v>369</v>
      </c>
      <c r="C281" s="23" t="s">
        <v>396</v>
      </c>
      <c r="D281" s="23" t="s">
        <v>131</v>
      </c>
      <c r="E281" s="23" t="s">
        <v>131</v>
      </c>
      <c r="F281" s="23" t="s">
        <v>396</v>
      </c>
      <c r="G281" s="23" t="s">
        <v>131</v>
      </c>
    </row>
    <row r="282" spans="1:7">
      <c r="A282" s="23" t="s">
        <v>852</v>
      </c>
      <c r="B282" s="23" t="s">
        <v>369</v>
      </c>
      <c r="C282" s="23" t="s">
        <v>397</v>
      </c>
      <c r="D282" s="23" t="s">
        <v>131</v>
      </c>
      <c r="E282" s="23" t="s">
        <v>131</v>
      </c>
      <c r="F282" s="23" t="s">
        <v>397</v>
      </c>
      <c r="G282" s="23" t="s">
        <v>131</v>
      </c>
    </row>
    <row r="283" spans="1:7">
      <c r="A283" s="23" t="s">
        <v>853</v>
      </c>
      <c r="B283" s="23" t="s">
        <v>369</v>
      </c>
      <c r="C283" s="23" t="s">
        <v>398</v>
      </c>
      <c r="D283" s="23" t="s">
        <v>131</v>
      </c>
      <c r="E283" s="23" t="s">
        <v>131</v>
      </c>
      <c r="F283" s="23" t="s">
        <v>359</v>
      </c>
      <c r="G283" s="23" t="s">
        <v>131</v>
      </c>
    </row>
    <row r="284" spans="1:7">
      <c r="A284" s="23" t="s">
        <v>854</v>
      </c>
      <c r="B284" s="23" t="s">
        <v>369</v>
      </c>
      <c r="C284" s="23" t="s">
        <v>399</v>
      </c>
      <c r="D284" s="23" t="s">
        <v>131</v>
      </c>
      <c r="E284" s="23" t="s">
        <v>131</v>
      </c>
      <c r="F284" s="23" t="s">
        <v>398</v>
      </c>
      <c r="G284" s="23" t="s">
        <v>131</v>
      </c>
    </row>
    <row r="285" spans="1:7">
      <c r="A285" s="23" t="s">
        <v>855</v>
      </c>
      <c r="B285" s="23" t="s">
        <v>369</v>
      </c>
      <c r="C285" s="23" t="s">
        <v>400</v>
      </c>
      <c r="D285" s="23" t="s">
        <v>131</v>
      </c>
      <c r="E285" s="23" t="s">
        <v>131</v>
      </c>
      <c r="F285" s="23" t="s">
        <v>399</v>
      </c>
      <c r="G285" s="23" t="s">
        <v>131</v>
      </c>
    </row>
    <row r="286" spans="1:7">
      <c r="A286" s="23" t="s">
        <v>856</v>
      </c>
      <c r="B286" s="23" t="s">
        <v>401</v>
      </c>
      <c r="C286" s="23" t="s">
        <v>218</v>
      </c>
      <c r="D286" s="23" t="s">
        <v>131</v>
      </c>
      <c r="E286" s="23" t="s">
        <v>131</v>
      </c>
      <c r="F286" s="23" t="s">
        <v>218</v>
      </c>
      <c r="G286" s="23" t="s">
        <v>131</v>
      </c>
    </row>
    <row r="287" spans="1:7">
      <c r="A287" s="23" t="s">
        <v>857</v>
      </c>
      <c r="B287" s="23" t="s">
        <v>401</v>
      </c>
      <c r="C287" s="23" t="s">
        <v>331</v>
      </c>
      <c r="D287" s="23" t="s">
        <v>131</v>
      </c>
      <c r="E287" s="23" t="s">
        <v>131</v>
      </c>
      <c r="F287" s="23" t="s">
        <v>331</v>
      </c>
      <c r="G287" s="23" t="s">
        <v>131</v>
      </c>
    </row>
    <row r="288" spans="1:7">
      <c r="A288" s="23" t="s">
        <v>858</v>
      </c>
      <c r="B288" s="23" t="s">
        <v>401</v>
      </c>
      <c r="C288" s="23" t="s">
        <v>402</v>
      </c>
      <c r="D288" s="23" t="s">
        <v>131</v>
      </c>
      <c r="E288" s="23" t="s">
        <v>131</v>
      </c>
      <c r="F288" s="23" t="s">
        <v>402</v>
      </c>
      <c r="G288" s="23" t="s">
        <v>131</v>
      </c>
    </row>
    <row r="289" spans="1:7">
      <c r="A289" s="23" t="s">
        <v>859</v>
      </c>
      <c r="B289" s="23" t="s">
        <v>401</v>
      </c>
      <c r="C289" s="23" t="s">
        <v>334</v>
      </c>
      <c r="D289" s="23" t="s">
        <v>131</v>
      </c>
      <c r="E289" s="23" t="s">
        <v>131</v>
      </c>
      <c r="F289" s="23" t="s">
        <v>334</v>
      </c>
      <c r="G289" s="23" t="s">
        <v>131</v>
      </c>
    </row>
    <row r="290" spans="1:7" ht="45">
      <c r="A290" s="23" t="s">
        <v>860</v>
      </c>
      <c r="B290" s="23" t="s">
        <v>401</v>
      </c>
      <c r="C290" s="23" t="s">
        <v>343</v>
      </c>
      <c r="D290" s="23" t="s">
        <v>131</v>
      </c>
      <c r="E290" s="23" t="s">
        <v>131</v>
      </c>
      <c r="F290" s="23" t="s">
        <v>343</v>
      </c>
      <c r="G290" s="23" t="s">
        <v>131</v>
      </c>
    </row>
    <row r="291" spans="1:7" ht="45">
      <c r="A291" s="23" t="s">
        <v>861</v>
      </c>
      <c r="B291" s="23" t="s">
        <v>401</v>
      </c>
      <c r="C291" s="23" t="s">
        <v>389</v>
      </c>
      <c r="D291" s="23" t="s">
        <v>131</v>
      </c>
      <c r="E291" s="23" t="s">
        <v>131</v>
      </c>
      <c r="F291" s="23" t="s">
        <v>389</v>
      </c>
      <c r="G291" s="23" t="s">
        <v>131</v>
      </c>
    </row>
    <row r="292" spans="1:7" ht="30">
      <c r="A292" s="23" t="s">
        <v>862</v>
      </c>
      <c r="B292" s="23" t="s">
        <v>401</v>
      </c>
      <c r="C292" s="23" t="s">
        <v>338</v>
      </c>
      <c r="D292" s="23" t="s">
        <v>131</v>
      </c>
      <c r="E292" s="23" t="s">
        <v>131</v>
      </c>
      <c r="F292" s="23" t="s">
        <v>338</v>
      </c>
      <c r="G292" s="23" t="s">
        <v>131</v>
      </c>
    </row>
    <row r="293" spans="1:7" ht="45">
      <c r="A293" s="23" t="s">
        <v>863</v>
      </c>
      <c r="B293" s="23" t="s">
        <v>401</v>
      </c>
      <c r="C293" s="23" t="s">
        <v>403</v>
      </c>
      <c r="D293" s="23" t="s">
        <v>131</v>
      </c>
      <c r="E293" s="23" t="s">
        <v>131</v>
      </c>
      <c r="F293" s="23" t="s">
        <v>403</v>
      </c>
      <c r="G293" s="23" t="s">
        <v>131</v>
      </c>
    </row>
    <row r="294" spans="1:7">
      <c r="A294" s="23" t="s">
        <v>864</v>
      </c>
      <c r="B294" s="23" t="s">
        <v>401</v>
      </c>
      <c r="C294" s="23" t="s">
        <v>404</v>
      </c>
      <c r="D294" s="23" t="s">
        <v>131</v>
      </c>
      <c r="E294" s="23" t="s">
        <v>131</v>
      </c>
      <c r="F294" s="23" t="s">
        <v>404</v>
      </c>
      <c r="G294" s="23" t="s">
        <v>131</v>
      </c>
    </row>
    <row r="295" spans="1:7">
      <c r="A295" s="23" t="s">
        <v>865</v>
      </c>
      <c r="B295" s="23" t="s">
        <v>401</v>
      </c>
      <c r="C295" s="23" t="s">
        <v>322</v>
      </c>
      <c r="D295" s="23" t="s">
        <v>131</v>
      </c>
      <c r="E295" s="23" t="s">
        <v>131</v>
      </c>
      <c r="F295" s="23" t="s">
        <v>322</v>
      </c>
      <c r="G295" s="23" t="s">
        <v>131</v>
      </c>
    </row>
    <row r="296" spans="1:7">
      <c r="A296" s="23" t="s">
        <v>866</v>
      </c>
      <c r="B296" s="23" t="s">
        <v>405</v>
      </c>
      <c r="C296" s="23" t="s">
        <v>406</v>
      </c>
      <c r="D296" s="23" t="s">
        <v>131</v>
      </c>
      <c r="E296" s="23" t="s">
        <v>131</v>
      </c>
      <c r="F296" s="23" t="s">
        <v>406</v>
      </c>
      <c r="G296" s="23" t="s">
        <v>131</v>
      </c>
    </row>
    <row r="297" spans="1:7">
      <c r="A297" s="23" t="s">
        <v>867</v>
      </c>
      <c r="B297" s="23" t="s">
        <v>405</v>
      </c>
      <c r="C297" s="23" t="s">
        <v>375</v>
      </c>
      <c r="D297" s="23" t="s">
        <v>131</v>
      </c>
      <c r="E297" s="23" t="s">
        <v>131</v>
      </c>
      <c r="F297" s="23" t="s">
        <v>375</v>
      </c>
      <c r="G297" s="23" t="s">
        <v>131</v>
      </c>
    </row>
    <row r="298" spans="1:7" ht="30">
      <c r="A298" s="23" t="s">
        <v>868</v>
      </c>
      <c r="B298" s="23" t="s">
        <v>405</v>
      </c>
      <c r="C298" s="23" t="s">
        <v>407</v>
      </c>
      <c r="D298" s="23" t="s">
        <v>131</v>
      </c>
      <c r="E298" s="23" t="s">
        <v>131</v>
      </c>
      <c r="F298" s="23" t="s">
        <v>407</v>
      </c>
      <c r="G298" s="23" t="s">
        <v>131</v>
      </c>
    </row>
    <row r="299" spans="1:7">
      <c r="A299" s="23" t="s">
        <v>869</v>
      </c>
      <c r="B299" s="23" t="s">
        <v>405</v>
      </c>
      <c r="C299" s="23" t="s">
        <v>376</v>
      </c>
      <c r="D299" s="23" t="s">
        <v>131</v>
      </c>
      <c r="E299" s="23" t="s">
        <v>131</v>
      </c>
      <c r="F299" s="23" t="s">
        <v>376</v>
      </c>
      <c r="G299" s="23" t="s">
        <v>131</v>
      </c>
    </row>
    <row r="300" spans="1:7">
      <c r="A300" s="23" t="s">
        <v>870</v>
      </c>
      <c r="B300" s="23" t="s">
        <v>405</v>
      </c>
      <c r="C300" s="23" t="s">
        <v>377</v>
      </c>
      <c r="D300" s="23" t="s">
        <v>131</v>
      </c>
      <c r="E300" s="23" t="s">
        <v>131</v>
      </c>
      <c r="F300" s="23" t="s">
        <v>377</v>
      </c>
      <c r="G300" s="23" t="s">
        <v>131</v>
      </c>
    </row>
    <row r="301" spans="1:7">
      <c r="A301" s="23" t="s">
        <v>871</v>
      </c>
      <c r="B301" s="23" t="s">
        <v>405</v>
      </c>
      <c r="C301" s="23" t="s">
        <v>408</v>
      </c>
      <c r="D301" s="23" t="s">
        <v>131</v>
      </c>
      <c r="E301" s="23" t="s">
        <v>131</v>
      </c>
      <c r="F301" s="23" t="s">
        <v>408</v>
      </c>
      <c r="G301" s="23" t="s">
        <v>131</v>
      </c>
    </row>
    <row r="302" spans="1:7" ht="45">
      <c r="A302" s="23" t="s">
        <v>872</v>
      </c>
      <c r="B302" s="23" t="s">
        <v>405</v>
      </c>
      <c r="C302" s="23" t="s">
        <v>409</v>
      </c>
      <c r="D302" s="23" t="s">
        <v>131</v>
      </c>
      <c r="E302" s="23" t="s">
        <v>131</v>
      </c>
      <c r="F302" s="23" t="s">
        <v>409</v>
      </c>
      <c r="G302" s="23" t="s">
        <v>131</v>
      </c>
    </row>
    <row r="303" spans="1:7" ht="45">
      <c r="A303" s="23" t="s">
        <v>873</v>
      </c>
      <c r="B303" s="23" t="s">
        <v>405</v>
      </c>
      <c r="C303" s="23" t="s">
        <v>410</v>
      </c>
      <c r="D303" s="23" t="s">
        <v>131</v>
      </c>
      <c r="E303" s="23" t="s">
        <v>131</v>
      </c>
      <c r="F303" s="23" t="s">
        <v>410</v>
      </c>
      <c r="G303" s="23" t="s">
        <v>131</v>
      </c>
    </row>
    <row r="304" spans="1:7">
      <c r="A304" s="23" t="s">
        <v>874</v>
      </c>
      <c r="B304" s="23" t="s">
        <v>405</v>
      </c>
      <c r="C304" s="23" t="s">
        <v>322</v>
      </c>
      <c r="D304" s="23" t="s">
        <v>131</v>
      </c>
      <c r="E304" s="23" t="s">
        <v>131</v>
      </c>
      <c r="F304" s="23" t="s">
        <v>322</v>
      </c>
      <c r="G304" s="23" t="s">
        <v>131</v>
      </c>
    </row>
    <row r="305" spans="1:7" ht="30">
      <c r="A305" s="23" t="s">
        <v>875</v>
      </c>
      <c r="B305" s="23" t="s">
        <v>411</v>
      </c>
      <c r="C305" s="23" t="s">
        <v>412</v>
      </c>
      <c r="D305" s="23" t="s">
        <v>131</v>
      </c>
      <c r="E305" s="23" t="s">
        <v>131</v>
      </c>
      <c r="F305" s="23" t="s">
        <v>412</v>
      </c>
      <c r="G305" s="23" t="s">
        <v>131</v>
      </c>
    </row>
    <row r="306" spans="1:7" ht="30">
      <c r="A306" s="23" t="s">
        <v>876</v>
      </c>
      <c r="B306" s="23" t="s">
        <v>411</v>
      </c>
      <c r="C306" s="23" t="s">
        <v>413</v>
      </c>
      <c r="D306" s="23" t="s">
        <v>131</v>
      </c>
      <c r="E306" s="23" t="s">
        <v>131</v>
      </c>
      <c r="F306" s="23" t="s">
        <v>413</v>
      </c>
      <c r="G306" s="23" t="s">
        <v>131</v>
      </c>
    </row>
    <row r="307" spans="1:7" ht="30">
      <c r="A307" s="23" t="s">
        <v>877</v>
      </c>
      <c r="B307" s="23" t="s">
        <v>411</v>
      </c>
      <c r="C307" s="23" t="s">
        <v>414</v>
      </c>
      <c r="D307" s="23" t="s">
        <v>131</v>
      </c>
      <c r="E307" s="23" t="s">
        <v>131</v>
      </c>
      <c r="F307" s="23" t="s">
        <v>414</v>
      </c>
      <c r="G307" s="23" t="s">
        <v>131</v>
      </c>
    </row>
    <row r="308" spans="1:7" ht="45">
      <c r="A308" s="23" t="s">
        <v>878</v>
      </c>
      <c r="B308" s="23" t="s">
        <v>411</v>
      </c>
      <c r="C308" s="23" t="s">
        <v>415</v>
      </c>
      <c r="D308" s="23" t="s">
        <v>131</v>
      </c>
      <c r="E308" s="23" t="s">
        <v>131</v>
      </c>
      <c r="F308" s="23" t="s">
        <v>415</v>
      </c>
      <c r="G308" s="23" t="s">
        <v>131</v>
      </c>
    </row>
    <row r="309" spans="1:7">
      <c r="A309" s="23" t="s">
        <v>879</v>
      </c>
      <c r="B309" s="23" t="s">
        <v>411</v>
      </c>
      <c r="C309" s="23" t="s">
        <v>416</v>
      </c>
      <c r="D309" s="23" t="s">
        <v>131</v>
      </c>
      <c r="E309" s="23" t="s">
        <v>131</v>
      </c>
      <c r="F309" s="23" t="s">
        <v>416</v>
      </c>
      <c r="G309" s="23" t="s">
        <v>131</v>
      </c>
    </row>
    <row r="310" spans="1:7">
      <c r="A310" s="23" t="s">
        <v>880</v>
      </c>
      <c r="B310" s="23" t="s">
        <v>411</v>
      </c>
      <c r="C310" s="23" t="s">
        <v>417</v>
      </c>
      <c r="D310" s="23" t="s">
        <v>131</v>
      </c>
      <c r="E310" s="23" t="s">
        <v>131</v>
      </c>
      <c r="F310" s="23" t="s">
        <v>417</v>
      </c>
      <c r="G310" s="23" t="s">
        <v>131</v>
      </c>
    </row>
    <row r="311" spans="1:7">
      <c r="A311" s="23" t="s">
        <v>881</v>
      </c>
      <c r="B311" s="23" t="s">
        <v>411</v>
      </c>
      <c r="C311" s="23" t="s">
        <v>418</v>
      </c>
      <c r="D311" s="23" t="s">
        <v>131</v>
      </c>
      <c r="E311" s="23" t="s">
        <v>131</v>
      </c>
      <c r="F311" s="23" t="s">
        <v>418</v>
      </c>
      <c r="G311" s="23" t="s">
        <v>131</v>
      </c>
    </row>
    <row r="312" spans="1:7">
      <c r="A312" s="23" t="s">
        <v>882</v>
      </c>
      <c r="B312" s="23" t="s">
        <v>411</v>
      </c>
      <c r="C312" s="23" t="s">
        <v>419</v>
      </c>
      <c r="D312" s="23" t="s">
        <v>131</v>
      </c>
      <c r="E312" s="23" t="s">
        <v>131</v>
      </c>
      <c r="F312" s="23" t="s">
        <v>419</v>
      </c>
      <c r="G312" s="23" t="s">
        <v>131</v>
      </c>
    </row>
    <row r="313" spans="1:7">
      <c r="A313" s="23" t="s">
        <v>883</v>
      </c>
      <c r="B313" s="23" t="s">
        <v>411</v>
      </c>
      <c r="C313" s="23" t="s">
        <v>420</v>
      </c>
      <c r="D313" s="23" t="s">
        <v>131</v>
      </c>
      <c r="E313" s="23" t="s">
        <v>131</v>
      </c>
      <c r="F313" s="23" t="s">
        <v>420</v>
      </c>
      <c r="G313" s="23" t="s">
        <v>131</v>
      </c>
    </row>
    <row r="314" spans="1:7">
      <c r="A314" s="23" t="s">
        <v>884</v>
      </c>
      <c r="B314" s="23" t="s">
        <v>411</v>
      </c>
      <c r="C314" s="23" t="s">
        <v>421</v>
      </c>
      <c r="D314" s="23" t="s">
        <v>131</v>
      </c>
      <c r="E314" s="23" t="s">
        <v>131</v>
      </c>
      <c r="F314" s="23" t="s">
        <v>421</v>
      </c>
      <c r="G314" s="23" t="s">
        <v>131</v>
      </c>
    </row>
    <row r="315" spans="1:7">
      <c r="A315" s="23" t="s">
        <v>885</v>
      </c>
      <c r="B315" s="23" t="s">
        <v>411</v>
      </c>
      <c r="C315" s="23" t="s">
        <v>422</v>
      </c>
      <c r="D315" s="23" t="s">
        <v>131</v>
      </c>
      <c r="E315" s="23" t="s">
        <v>131</v>
      </c>
      <c r="F315" s="23" t="s">
        <v>422</v>
      </c>
      <c r="G315" s="23" t="s">
        <v>131</v>
      </c>
    </row>
    <row r="316" spans="1:7">
      <c r="A316" s="23" t="s">
        <v>886</v>
      </c>
      <c r="B316" s="23" t="s">
        <v>411</v>
      </c>
      <c r="C316" s="23" t="s">
        <v>423</v>
      </c>
      <c r="D316" s="23" t="s">
        <v>131</v>
      </c>
      <c r="E316" s="23" t="s">
        <v>131</v>
      </c>
      <c r="F316" s="23" t="s">
        <v>423</v>
      </c>
      <c r="G316" s="23" t="s">
        <v>131</v>
      </c>
    </row>
    <row r="317" spans="1:7">
      <c r="A317" s="23" t="s">
        <v>887</v>
      </c>
      <c r="B317" s="23" t="s">
        <v>411</v>
      </c>
      <c r="C317" s="23" t="s">
        <v>424</v>
      </c>
      <c r="D317" s="23" t="s">
        <v>131</v>
      </c>
      <c r="E317" s="23" t="s">
        <v>131</v>
      </c>
      <c r="F317" s="23" t="s">
        <v>424</v>
      </c>
      <c r="G317" s="23" t="s">
        <v>131</v>
      </c>
    </row>
    <row r="318" spans="1:7">
      <c r="A318" s="23" t="s">
        <v>888</v>
      </c>
      <c r="B318" s="23" t="s">
        <v>411</v>
      </c>
      <c r="C318" s="23" t="s">
        <v>322</v>
      </c>
      <c r="D318" s="23" t="s">
        <v>131</v>
      </c>
      <c r="E318" s="23" t="s">
        <v>131</v>
      </c>
      <c r="F318" s="23" t="s">
        <v>322</v>
      </c>
      <c r="G318" s="23" t="s">
        <v>131</v>
      </c>
    </row>
    <row r="319" spans="1:7">
      <c r="A319" s="23" t="s">
        <v>889</v>
      </c>
      <c r="B319" s="23" t="s">
        <v>411</v>
      </c>
      <c r="C319" s="23" t="s">
        <v>351</v>
      </c>
      <c r="D319" s="23" t="s">
        <v>131</v>
      </c>
      <c r="E319" s="23" t="s">
        <v>131</v>
      </c>
      <c r="F319" s="23" t="s">
        <v>351</v>
      </c>
      <c r="G319" s="23" t="s">
        <v>131</v>
      </c>
    </row>
    <row r="320" spans="1:7" ht="30">
      <c r="A320" s="23" t="s">
        <v>890</v>
      </c>
      <c r="B320" s="23" t="s">
        <v>411</v>
      </c>
      <c r="C320" s="23" t="s">
        <v>425</v>
      </c>
      <c r="D320" s="23" t="s">
        <v>131</v>
      </c>
      <c r="E320" s="23" t="s">
        <v>131</v>
      </c>
      <c r="F320" s="23" t="s">
        <v>425</v>
      </c>
      <c r="G320" s="23" t="s">
        <v>131</v>
      </c>
    </row>
    <row r="321" spans="1:7" ht="45">
      <c r="A321" s="23" t="s">
        <v>891</v>
      </c>
      <c r="B321" s="23" t="s">
        <v>426</v>
      </c>
      <c r="C321" s="23" t="s">
        <v>427</v>
      </c>
      <c r="D321" s="23" t="s">
        <v>131</v>
      </c>
      <c r="E321" s="23" t="s">
        <v>131</v>
      </c>
      <c r="F321" s="23" t="s">
        <v>427</v>
      </c>
      <c r="G321" s="23" t="s">
        <v>131</v>
      </c>
    </row>
    <row r="322" spans="1:7" ht="30">
      <c r="A322" s="23" t="s">
        <v>892</v>
      </c>
      <c r="B322" s="23" t="s">
        <v>426</v>
      </c>
      <c r="C322" s="23" t="s">
        <v>342</v>
      </c>
      <c r="D322" s="23" t="s">
        <v>131</v>
      </c>
      <c r="E322" s="23" t="s">
        <v>131</v>
      </c>
      <c r="F322" s="23" t="s">
        <v>342</v>
      </c>
      <c r="G322" s="23" t="s">
        <v>131</v>
      </c>
    </row>
    <row r="323" spans="1:7" ht="30">
      <c r="A323" s="23" t="s">
        <v>893</v>
      </c>
      <c r="B323" s="23" t="s">
        <v>426</v>
      </c>
      <c r="C323" s="23" t="s">
        <v>428</v>
      </c>
      <c r="D323" s="23" t="s">
        <v>131</v>
      </c>
      <c r="E323" s="23" t="s">
        <v>131</v>
      </c>
      <c r="F323" s="23" t="s">
        <v>428</v>
      </c>
      <c r="G323" s="23" t="s">
        <v>131</v>
      </c>
    </row>
    <row r="324" spans="1:7" ht="30">
      <c r="A324" s="23" t="s">
        <v>894</v>
      </c>
      <c r="B324" s="23" t="s">
        <v>426</v>
      </c>
      <c r="C324" s="23" t="s">
        <v>218</v>
      </c>
      <c r="D324" s="23" t="s">
        <v>131</v>
      </c>
      <c r="E324" s="23" t="s">
        <v>131</v>
      </c>
      <c r="F324" s="23" t="s">
        <v>218</v>
      </c>
      <c r="G324" s="23" t="s">
        <v>131</v>
      </c>
    </row>
    <row r="325" spans="1:7" ht="30">
      <c r="A325" s="23" t="s">
        <v>895</v>
      </c>
      <c r="B325" s="23" t="s">
        <v>426</v>
      </c>
      <c r="C325" s="23" t="s">
        <v>429</v>
      </c>
      <c r="D325" s="23" t="s">
        <v>131</v>
      </c>
      <c r="E325" s="23" t="s">
        <v>131</v>
      </c>
      <c r="F325" s="23" t="s">
        <v>429</v>
      </c>
      <c r="G325" s="23" t="s">
        <v>131</v>
      </c>
    </row>
    <row r="326" spans="1:7" ht="30">
      <c r="A326" s="23" t="s">
        <v>896</v>
      </c>
      <c r="B326" s="23" t="s">
        <v>426</v>
      </c>
      <c r="C326" s="23" t="s">
        <v>430</v>
      </c>
      <c r="D326" s="23" t="s">
        <v>131</v>
      </c>
      <c r="E326" s="23" t="s">
        <v>131</v>
      </c>
      <c r="F326" s="23" t="s">
        <v>430</v>
      </c>
      <c r="G326" s="23" t="s">
        <v>131</v>
      </c>
    </row>
    <row r="327" spans="1:7" ht="30">
      <c r="A327" s="23" t="s">
        <v>897</v>
      </c>
      <c r="B327" s="23" t="s">
        <v>426</v>
      </c>
      <c r="C327" s="23" t="s">
        <v>431</v>
      </c>
      <c r="D327" s="23" t="s">
        <v>131</v>
      </c>
      <c r="E327" s="23" t="s">
        <v>131</v>
      </c>
      <c r="F327" s="23" t="s">
        <v>431</v>
      </c>
      <c r="G327" s="23" t="s">
        <v>131</v>
      </c>
    </row>
    <row r="328" spans="1:7" ht="30">
      <c r="A328" s="23" t="s">
        <v>898</v>
      </c>
      <c r="B328" s="23" t="s">
        <v>426</v>
      </c>
      <c r="C328" s="23" t="s">
        <v>432</v>
      </c>
      <c r="D328" s="23" t="s">
        <v>131</v>
      </c>
      <c r="E328" s="23" t="s">
        <v>131</v>
      </c>
      <c r="F328" s="23" t="s">
        <v>432</v>
      </c>
      <c r="G328" s="23" t="s">
        <v>131</v>
      </c>
    </row>
    <row r="329" spans="1:7" ht="30">
      <c r="A329" s="23" t="s">
        <v>899</v>
      </c>
      <c r="B329" s="23" t="s">
        <v>426</v>
      </c>
      <c r="C329" s="23" t="s">
        <v>285</v>
      </c>
      <c r="D329" s="23" t="s">
        <v>131</v>
      </c>
      <c r="E329" s="23" t="s">
        <v>131</v>
      </c>
      <c r="F329" s="23" t="s">
        <v>285</v>
      </c>
      <c r="G329" s="23" t="s">
        <v>131</v>
      </c>
    </row>
    <row r="330" spans="1:7" ht="45">
      <c r="A330" s="23" t="s">
        <v>900</v>
      </c>
      <c r="B330" s="23" t="s">
        <v>426</v>
      </c>
      <c r="C330" s="23" t="s">
        <v>343</v>
      </c>
      <c r="D330" s="23" t="s">
        <v>131</v>
      </c>
      <c r="E330" s="23" t="s">
        <v>131</v>
      </c>
      <c r="F330" s="23" t="s">
        <v>343</v>
      </c>
      <c r="G330" s="23" t="s">
        <v>131</v>
      </c>
    </row>
    <row r="331" spans="1:7" ht="45">
      <c r="A331" s="23" t="s">
        <v>901</v>
      </c>
      <c r="B331" s="23" t="s">
        <v>426</v>
      </c>
      <c r="C331" s="23" t="s">
        <v>389</v>
      </c>
      <c r="D331" s="23" t="s">
        <v>131</v>
      </c>
      <c r="E331" s="23" t="s">
        <v>131</v>
      </c>
      <c r="F331" s="23" t="s">
        <v>389</v>
      </c>
      <c r="G331" s="23" t="s">
        <v>131</v>
      </c>
    </row>
    <row r="332" spans="1:7" ht="30">
      <c r="A332" s="23" t="s">
        <v>902</v>
      </c>
      <c r="B332" s="23" t="s">
        <v>426</v>
      </c>
      <c r="C332" s="23" t="s">
        <v>338</v>
      </c>
      <c r="D332" s="23" t="s">
        <v>131</v>
      </c>
      <c r="E332" s="23" t="s">
        <v>131</v>
      </c>
      <c r="F332" s="23" t="s">
        <v>338</v>
      </c>
      <c r="G332" s="23" t="s">
        <v>131</v>
      </c>
    </row>
    <row r="333" spans="1:7" ht="45">
      <c r="A333" s="23" t="s">
        <v>903</v>
      </c>
      <c r="B333" s="23" t="s">
        <v>426</v>
      </c>
      <c r="C333" s="23" t="s">
        <v>403</v>
      </c>
      <c r="D333" s="23" t="s">
        <v>131</v>
      </c>
      <c r="E333" s="23" t="s">
        <v>131</v>
      </c>
      <c r="F333" s="23" t="s">
        <v>403</v>
      </c>
      <c r="G333" s="23" t="s">
        <v>131</v>
      </c>
    </row>
    <row r="334" spans="1:7" ht="30">
      <c r="A334" s="23" t="s">
        <v>904</v>
      </c>
      <c r="B334" s="23" t="s">
        <v>426</v>
      </c>
      <c r="C334" s="23" t="s">
        <v>322</v>
      </c>
      <c r="D334" s="23" t="s">
        <v>131</v>
      </c>
      <c r="E334" s="23" t="s">
        <v>131</v>
      </c>
      <c r="F334" s="23" t="s">
        <v>322</v>
      </c>
      <c r="G334" s="23" t="s">
        <v>131</v>
      </c>
    </row>
    <row r="335" spans="1:7" ht="45">
      <c r="A335" s="23" t="s">
        <v>905</v>
      </c>
      <c r="B335" s="23" t="s">
        <v>433</v>
      </c>
      <c r="C335" s="23" t="s">
        <v>434</v>
      </c>
      <c r="D335" s="23" t="s">
        <v>131</v>
      </c>
      <c r="E335" s="23" t="s">
        <v>131</v>
      </c>
      <c r="F335" s="23" t="s">
        <v>434</v>
      </c>
      <c r="G335" s="23" t="s">
        <v>131</v>
      </c>
    </row>
    <row r="336" spans="1:7">
      <c r="A336" s="23" t="s">
        <v>906</v>
      </c>
      <c r="B336" s="23" t="s">
        <v>433</v>
      </c>
      <c r="C336" s="23" t="s">
        <v>435</v>
      </c>
      <c r="D336" s="23" t="s">
        <v>131</v>
      </c>
      <c r="E336" s="23" t="s">
        <v>131</v>
      </c>
      <c r="F336" s="23" t="s">
        <v>435</v>
      </c>
      <c r="G336" s="23" t="s">
        <v>131</v>
      </c>
    </row>
    <row r="337" spans="1:7">
      <c r="A337" s="23" t="s">
        <v>907</v>
      </c>
      <c r="B337" s="23" t="s">
        <v>433</v>
      </c>
      <c r="C337" s="23" t="s">
        <v>436</v>
      </c>
      <c r="D337" s="23" t="s">
        <v>131</v>
      </c>
      <c r="E337" s="23" t="s">
        <v>131</v>
      </c>
      <c r="F337" s="23" t="s">
        <v>436</v>
      </c>
      <c r="G337" s="23" t="s">
        <v>131</v>
      </c>
    </row>
    <row r="338" spans="1:7">
      <c r="A338" s="23" t="s">
        <v>908</v>
      </c>
      <c r="B338" s="23" t="s">
        <v>433</v>
      </c>
      <c r="C338" s="23" t="s">
        <v>437</v>
      </c>
      <c r="D338" s="23" t="s">
        <v>131</v>
      </c>
      <c r="E338" s="23" t="s">
        <v>131</v>
      </c>
      <c r="F338" s="23" t="s">
        <v>437</v>
      </c>
      <c r="G338" s="23" t="s">
        <v>131</v>
      </c>
    </row>
    <row r="339" spans="1:7">
      <c r="A339" s="23" t="s">
        <v>909</v>
      </c>
      <c r="B339" s="23" t="s">
        <v>433</v>
      </c>
      <c r="C339" s="23" t="s">
        <v>353</v>
      </c>
      <c r="D339" s="23" t="s">
        <v>131</v>
      </c>
      <c r="E339" s="23" t="s">
        <v>131</v>
      </c>
      <c r="F339" s="23" t="s">
        <v>353</v>
      </c>
      <c r="G339" s="23" t="s">
        <v>131</v>
      </c>
    </row>
    <row r="340" spans="1:7">
      <c r="A340" s="23" t="s">
        <v>910</v>
      </c>
      <c r="B340" s="23" t="s">
        <v>433</v>
      </c>
      <c r="C340" s="23" t="s">
        <v>438</v>
      </c>
      <c r="D340" s="23" t="s">
        <v>131</v>
      </c>
      <c r="E340" s="23" t="s">
        <v>131</v>
      </c>
      <c r="F340" s="23" t="s">
        <v>438</v>
      </c>
      <c r="G340" s="23" t="s">
        <v>131</v>
      </c>
    </row>
    <row r="341" spans="1:7">
      <c r="A341" s="23" t="s">
        <v>911</v>
      </c>
      <c r="B341" s="23" t="s">
        <v>439</v>
      </c>
      <c r="C341" s="23" t="s">
        <v>406</v>
      </c>
      <c r="D341" s="23" t="s">
        <v>131</v>
      </c>
      <c r="E341" s="23" t="s">
        <v>131</v>
      </c>
      <c r="F341" s="23" t="s">
        <v>406</v>
      </c>
      <c r="G341" s="23" t="s">
        <v>131</v>
      </c>
    </row>
    <row r="342" spans="1:7" ht="30">
      <c r="A342" s="23" t="s">
        <v>912</v>
      </c>
      <c r="B342" s="23" t="s">
        <v>439</v>
      </c>
      <c r="C342" s="23" t="s">
        <v>440</v>
      </c>
      <c r="D342" s="23" t="s">
        <v>131</v>
      </c>
      <c r="E342" s="23" t="s">
        <v>131</v>
      </c>
      <c r="F342" s="23" t="s">
        <v>440</v>
      </c>
      <c r="G342" s="23" t="s">
        <v>131</v>
      </c>
    </row>
    <row r="343" spans="1:7" ht="30">
      <c r="A343" s="23" t="s">
        <v>913</v>
      </c>
      <c r="B343" s="23" t="s">
        <v>439</v>
      </c>
      <c r="C343" s="23" t="s">
        <v>441</v>
      </c>
      <c r="D343" s="23" t="s">
        <v>131</v>
      </c>
      <c r="E343" s="23" t="s">
        <v>131</v>
      </c>
      <c r="F343" s="23" t="s">
        <v>441</v>
      </c>
      <c r="G343" s="23" t="s">
        <v>131</v>
      </c>
    </row>
    <row r="344" spans="1:7">
      <c r="A344" s="23" t="s">
        <v>914</v>
      </c>
      <c r="B344" s="23" t="s">
        <v>439</v>
      </c>
      <c r="C344" s="23" t="s">
        <v>376</v>
      </c>
      <c r="D344" s="23" t="s">
        <v>131</v>
      </c>
      <c r="E344" s="23" t="s">
        <v>131</v>
      </c>
      <c r="F344" s="23" t="s">
        <v>376</v>
      </c>
      <c r="G344" s="23" t="s">
        <v>131</v>
      </c>
    </row>
    <row r="345" spans="1:7">
      <c r="A345" s="23" t="s">
        <v>915</v>
      </c>
      <c r="B345" s="23" t="s">
        <v>439</v>
      </c>
      <c r="C345" s="23" t="s">
        <v>377</v>
      </c>
      <c r="D345" s="23" t="s">
        <v>131</v>
      </c>
      <c r="E345" s="23" t="s">
        <v>131</v>
      </c>
      <c r="F345" s="23" t="s">
        <v>377</v>
      </c>
      <c r="G345" s="23" t="s">
        <v>131</v>
      </c>
    </row>
    <row r="346" spans="1:7" ht="30">
      <c r="A346" s="23" t="s">
        <v>916</v>
      </c>
      <c r="B346" s="23" t="s">
        <v>439</v>
      </c>
      <c r="C346" s="23" t="s">
        <v>442</v>
      </c>
      <c r="D346" s="23" t="s">
        <v>131</v>
      </c>
      <c r="E346" s="23" t="s">
        <v>131</v>
      </c>
      <c r="F346" s="23" t="s">
        <v>442</v>
      </c>
      <c r="G346" s="23" t="s">
        <v>131</v>
      </c>
    </row>
    <row r="347" spans="1:7">
      <c r="A347" s="23" t="s">
        <v>917</v>
      </c>
      <c r="B347" s="23" t="s">
        <v>439</v>
      </c>
      <c r="C347" s="23" t="s">
        <v>443</v>
      </c>
      <c r="D347" s="23" t="s">
        <v>131</v>
      </c>
      <c r="E347" s="23" t="s">
        <v>131</v>
      </c>
      <c r="F347" s="23" t="s">
        <v>443</v>
      </c>
      <c r="G347" s="23" t="s">
        <v>131</v>
      </c>
    </row>
    <row r="348" spans="1:7">
      <c r="A348" s="23" t="s">
        <v>918</v>
      </c>
      <c r="B348" s="23" t="s">
        <v>439</v>
      </c>
      <c r="C348" s="23" t="s">
        <v>383</v>
      </c>
      <c r="D348" s="23" t="s">
        <v>131</v>
      </c>
      <c r="E348" s="23" t="s">
        <v>131</v>
      </c>
      <c r="F348" s="23" t="s">
        <v>383</v>
      </c>
      <c r="G348" s="23" t="s">
        <v>131</v>
      </c>
    </row>
    <row r="349" spans="1:7">
      <c r="A349" s="23" t="s">
        <v>919</v>
      </c>
      <c r="B349" s="23" t="s">
        <v>439</v>
      </c>
      <c r="C349" s="23" t="s">
        <v>430</v>
      </c>
      <c r="D349" s="23" t="s">
        <v>131</v>
      </c>
      <c r="E349" s="23" t="s">
        <v>131</v>
      </c>
      <c r="F349" s="23" t="s">
        <v>430</v>
      </c>
      <c r="G349" s="23" t="s">
        <v>131</v>
      </c>
    </row>
    <row r="350" spans="1:7">
      <c r="A350" s="23" t="s">
        <v>920</v>
      </c>
      <c r="B350" s="23" t="s">
        <v>439</v>
      </c>
      <c r="C350" s="23" t="s">
        <v>431</v>
      </c>
      <c r="D350" s="23" t="s">
        <v>131</v>
      </c>
      <c r="E350" s="23" t="s">
        <v>131</v>
      </c>
      <c r="F350" s="23" t="s">
        <v>431</v>
      </c>
      <c r="G350" s="23" t="s">
        <v>131</v>
      </c>
    </row>
    <row r="351" spans="1:7" ht="30">
      <c r="A351" s="23" t="s">
        <v>921</v>
      </c>
      <c r="B351" s="23" t="s">
        <v>439</v>
      </c>
      <c r="C351" s="23" t="s">
        <v>444</v>
      </c>
      <c r="D351" s="23" t="s">
        <v>131</v>
      </c>
      <c r="E351" s="23" t="s">
        <v>131</v>
      </c>
      <c r="F351" s="23" t="s">
        <v>444</v>
      </c>
      <c r="G351" s="23" t="s">
        <v>131</v>
      </c>
    </row>
    <row r="352" spans="1:7">
      <c r="A352" s="23" t="s">
        <v>922</v>
      </c>
      <c r="B352" s="23" t="s">
        <v>439</v>
      </c>
      <c r="C352" s="23" t="s">
        <v>322</v>
      </c>
      <c r="D352" s="23" t="s">
        <v>131</v>
      </c>
      <c r="E352" s="23" t="s">
        <v>131</v>
      </c>
      <c r="F352" s="23" t="s">
        <v>322</v>
      </c>
      <c r="G352" s="23" t="s">
        <v>131</v>
      </c>
    </row>
    <row r="353" spans="1:7">
      <c r="A353" s="23" t="s">
        <v>923</v>
      </c>
      <c r="B353" s="23" t="s">
        <v>445</v>
      </c>
      <c r="C353" s="23" t="s">
        <v>359</v>
      </c>
      <c r="D353" s="23" t="s">
        <v>131</v>
      </c>
      <c r="E353" s="23" t="s">
        <v>131</v>
      </c>
      <c r="F353" s="23" t="s">
        <v>359</v>
      </c>
      <c r="G353" s="23" t="s">
        <v>131</v>
      </c>
    </row>
    <row r="354" spans="1:7">
      <c r="A354" s="23" t="s">
        <v>924</v>
      </c>
      <c r="B354" s="23" t="s">
        <v>445</v>
      </c>
      <c r="C354" s="23" t="s">
        <v>359</v>
      </c>
      <c r="D354" s="23" t="s">
        <v>131</v>
      </c>
      <c r="E354" s="23" t="s">
        <v>131</v>
      </c>
      <c r="F354" s="23" t="s">
        <v>359</v>
      </c>
      <c r="G354" s="23" t="s">
        <v>131</v>
      </c>
    </row>
    <row r="355" spans="1:7">
      <c r="A355" s="23" t="s">
        <v>925</v>
      </c>
      <c r="B355" s="23" t="s">
        <v>445</v>
      </c>
      <c r="C355" s="23" t="s">
        <v>446</v>
      </c>
      <c r="D355" s="23" t="s">
        <v>131</v>
      </c>
      <c r="E355" s="23" t="s">
        <v>131</v>
      </c>
      <c r="F355" s="23" t="s">
        <v>446</v>
      </c>
      <c r="G355" s="23" t="s">
        <v>131</v>
      </c>
    </row>
    <row r="356" spans="1:7" ht="30">
      <c r="A356" s="23" t="s">
        <v>926</v>
      </c>
      <c r="B356" s="23" t="s">
        <v>445</v>
      </c>
      <c r="C356" s="23" t="s">
        <v>447</v>
      </c>
      <c r="D356" s="23" t="s">
        <v>131</v>
      </c>
      <c r="E356" s="23" t="s">
        <v>131</v>
      </c>
      <c r="F356" s="23" t="s">
        <v>447</v>
      </c>
      <c r="G356" s="23" t="s">
        <v>131</v>
      </c>
    </row>
    <row r="357" spans="1:7" ht="30">
      <c r="A357" s="23" t="s">
        <v>927</v>
      </c>
      <c r="B357" s="23" t="s">
        <v>457</v>
      </c>
      <c r="C357" s="23" t="s">
        <v>458</v>
      </c>
      <c r="D357" s="23" t="s">
        <v>131</v>
      </c>
      <c r="E357" s="23" t="s">
        <v>131</v>
      </c>
      <c r="F357" s="23" t="s">
        <v>458</v>
      </c>
      <c r="G357" s="23" t="s">
        <v>131</v>
      </c>
    </row>
    <row r="358" spans="1:7">
      <c r="A358" s="23" t="s">
        <v>928</v>
      </c>
      <c r="B358" s="23" t="s">
        <v>457</v>
      </c>
      <c r="C358" s="23" t="s">
        <v>459</v>
      </c>
      <c r="D358" s="23" t="s">
        <v>131</v>
      </c>
      <c r="E358" s="23" t="s">
        <v>131</v>
      </c>
      <c r="F358" s="23" t="s">
        <v>459</v>
      </c>
      <c r="G358" s="23" t="s">
        <v>131</v>
      </c>
    </row>
    <row r="359" spans="1:7">
      <c r="A359" s="23" t="s">
        <v>929</v>
      </c>
      <c r="B359" s="23" t="s">
        <v>457</v>
      </c>
      <c r="C359" s="23" t="s">
        <v>376</v>
      </c>
      <c r="D359" s="23" t="s">
        <v>131</v>
      </c>
      <c r="E359" s="23" t="s">
        <v>131</v>
      </c>
      <c r="F359" s="23" t="s">
        <v>376</v>
      </c>
      <c r="G359" s="23" t="s">
        <v>131</v>
      </c>
    </row>
    <row r="360" spans="1:7">
      <c r="A360" s="23" t="s">
        <v>930</v>
      </c>
      <c r="B360" s="23" t="s">
        <v>457</v>
      </c>
      <c r="C360" s="23" t="s">
        <v>460</v>
      </c>
      <c r="D360" s="23" t="s">
        <v>131</v>
      </c>
      <c r="E360" s="23" t="s">
        <v>131</v>
      </c>
      <c r="F360" s="23" t="s">
        <v>460</v>
      </c>
      <c r="G360" s="23" t="s">
        <v>131</v>
      </c>
    </row>
    <row r="361" spans="1:7">
      <c r="A361" s="23" t="s">
        <v>931</v>
      </c>
      <c r="B361" s="23" t="s">
        <v>457</v>
      </c>
      <c r="C361" s="23" t="s">
        <v>461</v>
      </c>
      <c r="D361" s="23" t="s">
        <v>131</v>
      </c>
      <c r="E361" s="23" t="s">
        <v>131</v>
      </c>
      <c r="F361" s="23" t="s">
        <v>461</v>
      </c>
      <c r="G361" s="23" t="s">
        <v>131</v>
      </c>
    </row>
    <row r="362" spans="1:7">
      <c r="A362" s="23" t="s">
        <v>932</v>
      </c>
      <c r="B362" s="23" t="s">
        <v>457</v>
      </c>
      <c r="C362" s="23" t="s">
        <v>462</v>
      </c>
      <c r="D362" s="23" t="s">
        <v>131</v>
      </c>
      <c r="E362" s="23" t="s">
        <v>131</v>
      </c>
      <c r="F362" s="23" t="s">
        <v>462</v>
      </c>
      <c r="G362" s="23" t="s">
        <v>131</v>
      </c>
    </row>
    <row r="363" spans="1:7">
      <c r="A363" s="23" t="s">
        <v>933</v>
      </c>
      <c r="B363" s="23" t="s">
        <v>457</v>
      </c>
      <c r="C363" s="23" t="s">
        <v>463</v>
      </c>
      <c r="D363" s="23" t="s">
        <v>131</v>
      </c>
      <c r="E363" s="23" t="s">
        <v>131</v>
      </c>
      <c r="F363" s="23" t="s">
        <v>463</v>
      </c>
      <c r="G363" s="23" t="s">
        <v>131</v>
      </c>
    </row>
    <row r="364" spans="1:7">
      <c r="A364" s="23" t="s">
        <v>934</v>
      </c>
      <c r="B364" s="23" t="s">
        <v>457</v>
      </c>
      <c r="C364" s="23" t="s">
        <v>464</v>
      </c>
      <c r="D364" s="23" t="s">
        <v>131</v>
      </c>
      <c r="E364" s="23" t="s">
        <v>131</v>
      </c>
      <c r="F364" s="23" t="s">
        <v>464</v>
      </c>
      <c r="G364" s="23" t="s">
        <v>131</v>
      </c>
    </row>
    <row r="365" spans="1:7" ht="90">
      <c r="A365" s="23" t="s">
        <v>935</v>
      </c>
      <c r="B365" s="23" t="s">
        <v>457</v>
      </c>
      <c r="C365" s="23" t="s">
        <v>465</v>
      </c>
      <c r="D365" s="23" t="s">
        <v>131</v>
      </c>
      <c r="E365" s="23" t="s">
        <v>131</v>
      </c>
      <c r="F365" s="23" t="s">
        <v>465</v>
      </c>
      <c r="G365" s="23" t="s">
        <v>131</v>
      </c>
    </row>
    <row r="366" spans="1:7">
      <c r="A366" s="23" t="s">
        <v>936</v>
      </c>
      <c r="B366" s="23" t="s">
        <v>457</v>
      </c>
      <c r="C366" s="23" t="s">
        <v>466</v>
      </c>
      <c r="D366" s="23" t="s">
        <v>131</v>
      </c>
      <c r="E366" s="23" t="s">
        <v>131</v>
      </c>
      <c r="F366" s="23" t="s">
        <v>466</v>
      </c>
      <c r="G366" s="23" t="s">
        <v>131</v>
      </c>
    </row>
    <row r="367" spans="1:7" ht="30">
      <c r="A367" s="23" t="s">
        <v>937</v>
      </c>
      <c r="B367" s="23" t="s">
        <v>457</v>
      </c>
      <c r="C367" s="23" t="s">
        <v>467</v>
      </c>
      <c r="D367" s="23" t="s">
        <v>131</v>
      </c>
      <c r="E367" s="23" t="s">
        <v>131</v>
      </c>
      <c r="F367" s="23" t="s">
        <v>467</v>
      </c>
      <c r="G367" s="23" t="s">
        <v>131</v>
      </c>
    </row>
    <row r="368" spans="1:7">
      <c r="A368" s="23" t="s">
        <v>938</v>
      </c>
      <c r="B368" s="23" t="s">
        <v>457</v>
      </c>
      <c r="C368" s="23" t="s">
        <v>431</v>
      </c>
      <c r="D368" s="23" t="s">
        <v>131</v>
      </c>
      <c r="E368" s="23" t="s">
        <v>131</v>
      </c>
      <c r="F368" s="23" t="s">
        <v>431</v>
      </c>
      <c r="G368" s="23" t="s">
        <v>131</v>
      </c>
    </row>
    <row r="369" spans="1:7">
      <c r="A369" s="23" t="s">
        <v>939</v>
      </c>
      <c r="B369" s="23" t="s">
        <v>457</v>
      </c>
      <c r="C369" s="23" t="s">
        <v>468</v>
      </c>
      <c r="D369" s="23" t="s">
        <v>131</v>
      </c>
      <c r="E369" s="23" t="s">
        <v>131</v>
      </c>
      <c r="F369" s="23" t="s">
        <v>468</v>
      </c>
      <c r="G369" s="23" t="s">
        <v>131</v>
      </c>
    </row>
    <row r="370" spans="1:7">
      <c r="A370" s="23" t="s">
        <v>940</v>
      </c>
      <c r="B370" s="23" t="s">
        <v>457</v>
      </c>
      <c r="C370" s="23" t="s">
        <v>469</v>
      </c>
      <c r="D370" s="23" t="s">
        <v>131</v>
      </c>
      <c r="E370" s="23" t="s">
        <v>131</v>
      </c>
      <c r="F370" s="23" t="s">
        <v>469</v>
      </c>
      <c r="G370" s="23" t="s">
        <v>131</v>
      </c>
    </row>
    <row r="371" spans="1:7" ht="30">
      <c r="A371" s="23" t="s">
        <v>941</v>
      </c>
      <c r="B371" s="23" t="s">
        <v>457</v>
      </c>
      <c r="C371" s="23" t="s">
        <v>470</v>
      </c>
      <c r="D371" s="23" t="s">
        <v>131</v>
      </c>
      <c r="E371" s="23" t="s">
        <v>131</v>
      </c>
      <c r="F371" s="23" t="s">
        <v>470</v>
      </c>
      <c r="G371" s="23" t="s">
        <v>131</v>
      </c>
    </row>
    <row r="372" spans="1:7">
      <c r="A372" s="23" t="s">
        <v>942</v>
      </c>
      <c r="B372" s="23" t="s">
        <v>457</v>
      </c>
      <c r="C372" s="23" t="s">
        <v>471</v>
      </c>
      <c r="D372" s="23" t="s">
        <v>131</v>
      </c>
      <c r="E372" s="23" t="s">
        <v>131</v>
      </c>
      <c r="F372" s="23" t="s">
        <v>471</v>
      </c>
      <c r="G372" s="23" t="s">
        <v>131</v>
      </c>
    </row>
    <row r="373" spans="1:7">
      <c r="A373" s="23" t="s">
        <v>943</v>
      </c>
      <c r="B373" s="23" t="s">
        <v>457</v>
      </c>
      <c r="C373" s="23" t="s">
        <v>472</v>
      </c>
      <c r="D373" s="23" t="s">
        <v>131</v>
      </c>
      <c r="E373" s="23" t="s">
        <v>131</v>
      </c>
      <c r="F373" s="23" t="s">
        <v>472</v>
      </c>
      <c r="G373" s="23" t="s">
        <v>131</v>
      </c>
    </row>
    <row r="374" spans="1:7" ht="30">
      <c r="A374" s="23" t="s">
        <v>944</v>
      </c>
      <c r="B374" s="23" t="s">
        <v>457</v>
      </c>
      <c r="C374" s="23" t="s">
        <v>473</v>
      </c>
      <c r="D374" s="23" t="s">
        <v>131</v>
      </c>
      <c r="E374" s="23" t="s">
        <v>131</v>
      </c>
      <c r="F374" s="23" t="s">
        <v>473</v>
      </c>
      <c r="G374" s="23" t="s">
        <v>131</v>
      </c>
    </row>
    <row r="375" spans="1:7">
      <c r="A375" s="23" t="s">
        <v>945</v>
      </c>
      <c r="B375" s="23" t="s">
        <v>457</v>
      </c>
      <c r="C375" s="23" t="s">
        <v>474</v>
      </c>
      <c r="D375" s="23" t="s">
        <v>131</v>
      </c>
      <c r="E375" s="23" t="s">
        <v>131</v>
      </c>
      <c r="F375" s="23" t="s">
        <v>474</v>
      </c>
      <c r="G375" s="23" t="s">
        <v>131</v>
      </c>
    </row>
    <row r="376" spans="1:7">
      <c r="A376" s="23" t="s">
        <v>946</v>
      </c>
      <c r="B376" s="23" t="s">
        <v>475</v>
      </c>
      <c r="C376" s="23" t="s">
        <v>476</v>
      </c>
      <c r="D376" s="23" t="s">
        <v>131</v>
      </c>
      <c r="E376" s="23" t="s">
        <v>131</v>
      </c>
      <c r="F376" s="23" t="s">
        <v>476</v>
      </c>
      <c r="G376" s="23" t="s">
        <v>131</v>
      </c>
    </row>
    <row r="377" spans="1:7">
      <c r="A377" s="23" t="s">
        <v>947</v>
      </c>
      <c r="B377" s="23" t="s">
        <v>475</v>
      </c>
      <c r="C377" s="23" t="s">
        <v>477</v>
      </c>
      <c r="D377" s="23" t="s">
        <v>131</v>
      </c>
      <c r="E377" s="23" t="s">
        <v>131</v>
      </c>
      <c r="F377" s="23" t="s">
        <v>477</v>
      </c>
      <c r="G377" s="23" t="s">
        <v>131</v>
      </c>
    </row>
    <row r="378" spans="1:7" ht="30">
      <c r="A378" s="23" t="s">
        <v>948</v>
      </c>
      <c r="B378" s="23" t="s">
        <v>475</v>
      </c>
      <c r="C378" s="23" t="s">
        <v>478</v>
      </c>
      <c r="D378" s="23" t="s">
        <v>131</v>
      </c>
      <c r="E378" s="23" t="s">
        <v>131</v>
      </c>
      <c r="F378" s="23" t="s">
        <v>478</v>
      </c>
      <c r="G378" s="23" t="s">
        <v>131</v>
      </c>
    </row>
    <row r="379" spans="1:7" ht="30">
      <c r="A379" s="23" t="s">
        <v>949</v>
      </c>
      <c r="B379" s="23" t="s">
        <v>475</v>
      </c>
      <c r="C379" s="23" t="s">
        <v>479</v>
      </c>
      <c r="D379" s="23" t="s">
        <v>131</v>
      </c>
      <c r="E379" s="23" t="s">
        <v>131</v>
      </c>
      <c r="F379" s="23" t="s">
        <v>479</v>
      </c>
      <c r="G379" s="23" t="s">
        <v>131</v>
      </c>
    </row>
    <row r="380" spans="1:7" ht="30">
      <c r="A380" s="23" t="s">
        <v>950</v>
      </c>
      <c r="B380" s="23" t="s">
        <v>480</v>
      </c>
      <c r="C380" s="23" t="s">
        <v>481</v>
      </c>
      <c r="D380" s="23" t="s">
        <v>131</v>
      </c>
      <c r="E380" s="23" t="s">
        <v>131</v>
      </c>
      <c r="F380" s="23" t="s">
        <v>481</v>
      </c>
      <c r="G380" s="23" t="s">
        <v>131</v>
      </c>
    </row>
    <row r="381" spans="1:7">
      <c r="A381" s="23" t="s">
        <v>951</v>
      </c>
      <c r="B381" s="23" t="s">
        <v>480</v>
      </c>
      <c r="C381" s="23" t="s">
        <v>482</v>
      </c>
      <c r="D381" s="23" t="s">
        <v>131</v>
      </c>
      <c r="E381" s="23" t="s">
        <v>131</v>
      </c>
      <c r="F381" s="23" t="s">
        <v>482</v>
      </c>
      <c r="G381" s="23" t="s">
        <v>131</v>
      </c>
    </row>
    <row r="382" spans="1:7" ht="45">
      <c r="A382" s="23" t="s">
        <v>952</v>
      </c>
      <c r="B382" s="23" t="s">
        <v>491</v>
      </c>
      <c r="C382" s="23" t="s">
        <v>492</v>
      </c>
      <c r="D382" s="23" t="s">
        <v>131</v>
      </c>
      <c r="E382" s="23" t="s">
        <v>131</v>
      </c>
      <c r="F382" s="23" t="s">
        <v>492</v>
      </c>
      <c r="G382" s="23" t="s">
        <v>131</v>
      </c>
    </row>
    <row r="383" spans="1:7" ht="30">
      <c r="A383" s="23" t="s">
        <v>953</v>
      </c>
      <c r="B383" s="23" t="s">
        <v>493</v>
      </c>
      <c r="C383" s="23" t="s">
        <v>494</v>
      </c>
      <c r="D383" s="23" t="s">
        <v>131</v>
      </c>
      <c r="E383" s="23" t="s">
        <v>131</v>
      </c>
      <c r="F383" s="23" t="s">
        <v>494</v>
      </c>
      <c r="G383" s="23" t="s">
        <v>131</v>
      </c>
    </row>
    <row r="384" spans="1:7" ht="30">
      <c r="A384" s="23" t="s">
        <v>954</v>
      </c>
      <c r="B384" s="23" t="s">
        <v>493</v>
      </c>
      <c r="C384" s="23" t="s">
        <v>495</v>
      </c>
      <c r="D384" s="23" t="s">
        <v>131</v>
      </c>
      <c r="E384" s="23" t="s">
        <v>131</v>
      </c>
      <c r="F384" s="23" t="s">
        <v>495</v>
      </c>
      <c r="G384" s="23" t="s">
        <v>131</v>
      </c>
    </row>
    <row r="385" spans="1:7" ht="30">
      <c r="A385" s="23" t="s">
        <v>955</v>
      </c>
      <c r="B385" s="23" t="s">
        <v>493</v>
      </c>
      <c r="C385" s="23" t="s">
        <v>496</v>
      </c>
      <c r="D385" s="23" t="s">
        <v>131</v>
      </c>
      <c r="E385" s="23" t="s">
        <v>131</v>
      </c>
      <c r="F385" s="23" t="s">
        <v>496</v>
      </c>
      <c r="G385" s="23" t="s">
        <v>131</v>
      </c>
    </row>
    <row r="386" spans="1:7" ht="30">
      <c r="A386" s="23" t="s">
        <v>956</v>
      </c>
      <c r="B386" s="23" t="s">
        <v>493</v>
      </c>
      <c r="C386" s="23" t="s">
        <v>497</v>
      </c>
      <c r="D386" s="23" t="s">
        <v>131</v>
      </c>
      <c r="E386" s="23" t="s">
        <v>131</v>
      </c>
      <c r="F386" s="23" t="s">
        <v>497</v>
      </c>
      <c r="G386" s="23" t="s">
        <v>131</v>
      </c>
    </row>
    <row r="387" spans="1:7" ht="30">
      <c r="A387" s="23" t="s">
        <v>957</v>
      </c>
      <c r="B387" s="23" t="s">
        <v>493</v>
      </c>
      <c r="C387" s="23" t="s">
        <v>498</v>
      </c>
      <c r="D387" s="23" t="s">
        <v>131</v>
      </c>
      <c r="E387" s="23" t="s">
        <v>131</v>
      </c>
      <c r="F387" s="23" t="s">
        <v>498</v>
      </c>
      <c r="G387" s="23" t="s">
        <v>131</v>
      </c>
    </row>
    <row r="388" spans="1:7" ht="30">
      <c r="A388" s="23" t="s">
        <v>958</v>
      </c>
      <c r="B388" s="23" t="s">
        <v>493</v>
      </c>
      <c r="C388" s="23" t="s">
        <v>499</v>
      </c>
      <c r="D388" s="23" t="s">
        <v>131</v>
      </c>
      <c r="E388" s="23" t="s">
        <v>131</v>
      </c>
      <c r="F388" s="23" t="s">
        <v>499</v>
      </c>
      <c r="G388" s="23" t="s">
        <v>131</v>
      </c>
    </row>
    <row r="389" spans="1:7" ht="30">
      <c r="A389" s="23" t="s">
        <v>959</v>
      </c>
      <c r="B389" s="23" t="s">
        <v>493</v>
      </c>
      <c r="C389" s="23" t="s">
        <v>500</v>
      </c>
      <c r="D389" s="23" t="s">
        <v>131</v>
      </c>
      <c r="E389" s="23" t="s">
        <v>131</v>
      </c>
      <c r="F389" s="23" t="s">
        <v>500</v>
      </c>
      <c r="G389" s="23" t="s">
        <v>131</v>
      </c>
    </row>
    <row r="390" spans="1:7" ht="30">
      <c r="A390" s="23" t="s">
        <v>960</v>
      </c>
      <c r="B390" s="23" t="s">
        <v>501</v>
      </c>
      <c r="C390" s="23" t="s">
        <v>502</v>
      </c>
      <c r="D390" s="23" t="s">
        <v>131</v>
      </c>
      <c r="E390" s="23" t="s">
        <v>131</v>
      </c>
      <c r="F390" s="23" t="s">
        <v>502</v>
      </c>
      <c r="G390" s="23" t="s">
        <v>131</v>
      </c>
    </row>
    <row r="391" spans="1:7" ht="30">
      <c r="A391" s="23" t="s">
        <v>961</v>
      </c>
      <c r="B391" s="23" t="s">
        <v>501</v>
      </c>
      <c r="C391" s="23" t="s">
        <v>503</v>
      </c>
      <c r="D391" s="23" t="s">
        <v>131</v>
      </c>
      <c r="E391" s="23" t="s">
        <v>131</v>
      </c>
      <c r="F391" s="23" t="s">
        <v>503</v>
      </c>
      <c r="G391" s="23" t="s">
        <v>131</v>
      </c>
    </row>
    <row r="392" spans="1:7">
      <c r="A392" s="23" t="s">
        <v>962</v>
      </c>
      <c r="B392" s="23" t="s">
        <v>504</v>
      </c>
      <c r="C392" s="23" t="s">
        <v>505</v>
      </c>
      <c r="D392" s="23" t="s">
        <v>131</v>
      </c>
      <c r="E392" s="23" t="s">
        <v>131</v>
      </c>
      <c r="F392" s="23" t="s">
        <v>505</v>
      </c>
      <c r="G392" s="23" t="s">
        <v>131</v>
      </c>
    </row>
    <row r="393" spans="1:7" ht="30">
      <c r="A393" s="23" t="s">
        <v>963</v>
      </c>
      <c r="B393" s="23" t="s">
        <v>504</v>
      </c>
      <c r="C393" s="23" t="s">
        <v>506</v>
      </c>
      <c r="D393" s="23" t="s">
        <v>131</v>
      </c>
      <c r="E393" s="23" t="s">
        <v>131</v>
      </c>
      <c r="F393" s="23" t="s">
        <v>506</v>
      </c>
      <c r="G393" s="23" t="s">
        <v>131</v>
      </c>
    </row>
    <row r="394" spans="1:7" ht="30">
      <c r="A394" s="23" t="s">
        <v>964</v>
      </c>
      <c r="B394" s="23" t="s">
        <v>504</v>
      </c>
      <c r="C394" s="23" t="s">
        <v>507</v>
      </c>
      <c r="D394" s="23" t="s">
        <v>131</v>
      </c>
      <c r="E394" s="23" t="s">
        <v>131</v>
      </c>
      <c r="F394" s="23" t="s">
        <v>507</v>
      </c>
      <c r="G394" s="23" t="s">
        <v>131</v>
      </c>
    </row>
    <row r="395" spans="1:7">
      <c r="A395" s="23" t="s">
        <v>965</v>
      </c>
      <c r="B395" s="23" t="s">
        <v>504</v>
      </c>
      <c r="C395" s="23" t="s">
        <v>508</v>
      </c>
      <c r="D395" s="23" t="s">
        <v>131</v>
      </c>
      <c r="E395" s="23" t="s">
        <v>131</v>
      </c>
      <c r="F395" s="23" t="s">
        <v>508</v>
      </c>
      <c r="G395" s="23" t="s">
        <v>131</v>
      </c>
    </row>
    <row r="396" spans="1:7">
      <c r="A396" s="23" t="s">
        <v>966</v>
      </c>
      <c r="B396" s="23" t="s">
        <v>509</v>
      </c>
      <c r="C396" s="23" t="s">
        <v>510</v>
      </c>
      <c r="D396" s="23" t="s">
        <v>131</v>
      </c>
      <c r="E396" s="23" t="s">
        <v>131</v>
      </c>
      <c r="F396" s="23" t="s">
        <v>510</v>
      </c>
      <c r="G396" s="23" t="s">
        <v>131</v>
      </c>
    </row>
    <row r="397" spans="1:7" ht="45">
      <c r="A397" s="23" t="s">
        <v>967</v>
      </c>
      <c r="B397" s="23" t="s">
        <v>509</v>
      </c>
      <c r="C397" s="23" t="s">
        <v>511</v>
      </c>
      <c r="D397" s="23" t="s">
        <v>131</v>
      </c>
      <c r="E397" s="23" t="s">
        <v>131</v>
      </c>
      <c r="F397" s="23" t="s">
        <v>511</v>
      </c>
      <c r="G397" s="23" t="s">
        <v>131</v>
      </c>
    </row>
    <row r="398" spans="1:7">
      <c r="A398" s="23" t="s">
        <v>968</v>
      </c>
      <c r="B398" s="23" t="s">
        <v>509</v>
      </c>
      <c r="C398" s="23" t="s">
        <v>512</v>
      </c>
      <c r="D398" s="23" t="s">
        <v>131</v>
      </c>
      <c r="E398" s="23" t="s">
        <v>131</v>
      </c>
      <c r="F398" s="23" t="s">
        <v>512</v>
      </c>
      <c r="G398" s="23" t="s">
        <v>131</v>
      </c>
    </row>
    <row r="399" spans="1:7" ht="30">
      <c r="A399" s="23" t="s">
        <v>969</v>
      </c>
      <c r="B399" s="23" t="s">
        <v>513</v>
      </c>
      <c r="C399" s="23" t="s">
        <v>514</v>
      </c>
      <c r="D399" s="23" t="s">
        <v>131</v>
      </c>
      <c r="E399" s="23" t="s">
        <v>131</v>
      </c>
      <c r="F399" s="23" t="s">
        <v>514</v>
      </c>
      <c r="G399" s="23" t="s">
        <v>131</v>
      </c>
    </row>
    <row r="400" spans="1:7" ht="30">
      <c r="A400" s="23" t="s">
        <v>970</v>
      </c>
      <c r="B400" s="23" t="s">
        <v>513</v>
      </c>
      <c r="C400" s="23" t="s">
        <v>515</v>
      </c>
      <c r="D400" s="23" t="s">
        <v>131</v>
      </c>
      <c r="E400" s="23" t="s">
        <v>131</v>
      </c>
      <c r="F400" s="23" t="s">
        <v>515</v>
      </c>
      <c r="G400" s="23" t="s">
        <v>131</v>
      </c>
    </row>
    <row r="401" spans="1:7" ht="30">
      <c r="A401" s="23" t="s">
        <v>971</v>
      </c>
      <c r="B401" s="23" t="s">
        <v>513</v>
      </c>
      <c r="C401" s="23" t="s">
        <v>516</v>
      </c>
      <c r="D401" s="23" t="s">
        <v>131</v>
      </c>
      <c r="E401" s="23" t="s">
        <v>131</v>
      </c>
      <c r="F401" s="23" t="s">
        <v>516</v>
      </c>
      <c r="G401" s="23" t="s">
        <v>131</v>
      </c>
    </row>
    <row r="402" spans="1:7" ht="30">
      <c r="A402" s="23" t="s">
        <v>972</v>
      </c>
      <c r="B402" s="23" t="s">
        <v>513</v>
      </c>
      <c r="C402" s="23" t="s">
        <v>517</v>
      </c>
      <c r="D402" s="23" t="s">
        <v>131</v>
      </c>
      <c r="E402" s="23" t="s">
        <v>131</v>
      </c>
      <c r="F402" s="23" t="s">
        <v>517</v>
      </c>
      <c r="G402" s="23" t="s">
        <v>131</v>
      </c>
    </row>
    <row r="403" spans="1:7" ht="30">
      <c r="A403" s="23" t="s">
        <v>973</v>
      </c>
      <c r="B403" s="23" t="s">
        <v>513</v>
      </c>
      <c r="C403" s="23" t="s">
        <v>518</v>
      </c>
      <c r="D403" s="23" t="s">
        <v>131</v>
      </c>
      <c r="E403" s="23" t="s">
        <v>131</v>
      </c>
      <c r="F403" s="23" t="s">
        <v>518</v>
      </c>
      <c r="G403" s="23" t="s">
        <v>131</v>
      </c>
    </row>
    <row r="404" spans="1:7">
      <c r="A404" s="23" t="s">
        <v>974</v>
      </c>
      <c r="B404" s="23" t="s">
        <v>509</v>
      </c>
      <c r="C404" s="23" t="s">
        <v>519</v>
      </c>
      <c r="D404" s="23" t="s">
        <v>131</v>
      </c>
      <c r="E404" s="23" t="s">
        <v>131</v>
      </c>
      <c r="F404" s="23" t="s">
        <v>519</v>
      </c>
      <c r="G404" s="23" t="s">
        <v>131</v>
      </c>
    </row>
    <row r="405" spans="1:7">
      <c r="A405" s="23" t="s">
        <v>975</v>
      </c>
      <c r="B405" s="23" t="s">
        <v>509</v>
      </c>
      <c r="C405" s="23" t="s">
        <v>520</v>
      </c>
      <c r="D405" s="23" t="s">
        <v>131</v>
      </c>
      <c r="E405" s="23" t="s">
        <v>131</v>
      </c>
      <c r="F405" s="23" t="s">
        <v>520</v>
      </c>
      <c r="G405" s="23" t="s">
        <v>131</v>
      </c>
    </row>
    <row r="406" spans="1:7">
      <c r="A406" s="23" t="s">
        <v>976</v>
      </c>
      <c r="B406" s="23" t="s">
        <v>509</v>
      </c>
      <c r="C406" s="23" t="s">
        <v>521</v>
      </c>
      <c r="D406" s="23" t="s">
        <v>131</v>
      </c>
      <c r="E406" s="23" t="s">
        <v>131</v>
      </c>
      <c r="F406" s="23" t="s">
        <v>521</v>
      </c>
      <c r="G406" s="23" t="s">
        <v>131</v>
      </c>
    </row>
    <row r="407" spans="1:7" ht="30">
      <c r="A407" s="23" t="s">
        <v>977</v>
      </c>
      <c r="B407" s="23" t="s">
        <v>509</v>
      </c>
      <c r="C407" s="23" t="s">
        <v>522</v>
      </c>
      <c r="D407" s="23" t="s">
        <v>131</v>
      </c>
      <c r="E407" s="23" t="s">
        <v>131</v>
      </c>
      <c r="F407" s="23" t="s">
        <v>522</v>
      </c>
      <c r="G407" s="23" t="s">
        <v>131</v>
      </c>
    </row>
    <row r="408" spans="1:7" ht="30">
      <c r="A408" s="23" t="s">
        <v>978</v>
      </c>
      <c r="B408" s="23" t="s">
        <v>523</v>
      </c>
      <c r="C408" s="23" t="s">
        <v>524</v>
      </c>
      <c r="D408" s="23" t="s">
        <v>131</v>
      </c>
      <c r="E408" s="23" t="s">
        <v>131</v>
      </c>
      <c r="F408" s="23" t="s">
        <v>524</v>
      </c>
      <c r="G408" s="23" t="s">
        <v>131</v>
      </c>
    </row>
    <row r="409" spans="1:7" ht="60">
      <c r="A409" s="23" t="s">
        <v>979</v>
      </c>
      <c r="B409" s="23" t="s">
        <v>525</v>
      </c>
      <c r="C409" s="23" t="s">
        <v>526</v>
      </c>
      <c r="D409" s="23" t="s">
        <v>131</v>
      </c>
      <c r="E409" s="23" t="s">
        <v>131</v>
      </c>
      <c r="F409" s="23" t="s">
        <v>526</v>
      </c>
      <c r="G409" s="23" t="s">
        <v>131</v>
      </c>
    </row>
    <row r="410" spans="1:7" ht="30">
      <c r="A410" s="23" t="s">
        <v>980</v>
      </c>
      <c r="B410" s="23" t="s">
        <v>525</v>
      </c>
      <c r="C410" s="23" t="s">
        <v>527</v>
      </c>
      <c r="D410" s="23" t="s">
        <v>131</v>
      </c>
      <c r="E410" s="23" t="s">
        <v>131</v>
      </c>
      <c r="F410" s="23" t="s">
        <v>527</v>
      </c>
      <c r="G410" s="23" t="s">
        <v>131</v>
      </c>
    </row>
    <row r="411" spans="1:7" ht="30">
      <c r="A411" s="23" t="s">
        <v>981</v>
      </c>
      <c r="B411" s="23" t="s">
        <v>525</v>
      </c>
      <c r="C411" s="23" t="s">
        <v>528</v>
      </c>
      <c r="D411" s="23" t="s">
        <v>131</v>
      </c>
      <c r="E411" s="23" t="s">
        <v>131</v>
      </c>
      <c r="F411" s="23" t="s">
        <v>528</v>
      </c>
      <c r="G411" s="23" t="s">
        <v>131</v>
      </c>
    </row>
    <row r="412" spans="1:7" ht="30">
      <c r="A412" s="23" t="s">
        <v>982</v>
      </c>
      <c r="B412" s="23" t="s">
        <v>525</v>
      </c>
      <c r="C412" s="23" t="s">
        <v>529</v>
      </c>
      <c r="D412" s="23" t="s">
        <v>131</v>
      </c>
      <c r="E412" s="23" t="s">
        <v>131</v>
      </c>
      <c r="F412" s="23" t="s">
        <v>529</v>
      </c>
      <c r="G412" s="23" t="s">
        <v>131</v>
      </c>
    </row>
    <row r="413" spans="1:7" ht="30">
      <c r="A413" s="23" t="s">
        <v>983</v>
      </c>
      <c r="B413" s="23" t="s">
        <v>525</v>
      </c>
      <c r="C413" s="23" t="s">
        <v>530</v>
      </c>
      <c r="D413" s="23" t="s">
        <v>131</v>
      </c>
      <c r="E413" s="23" t="s">
        <v>131</v>
      </c>
      <c r="F413" s="23" t="s">
        <v>530</v>
      </c>
      <c r="G413" s="23" t="s">
        <v>131</v>
      </c>
    </row>
    <row r="414" spans="1:7" ht="30">
      <c r="A414" s="23" t="s">
        <v>984</v>
      </c>
      <c r="B414" s="23" t="s">
        <v>525</v>
      </c>
      <c r="C414" s="23" t="s">
        <v>531</v>
      </c>
      <c r="D414" s="23" t="s">
        <v>131</v>
      </c>
      <c r="E414" s="23" t="s">
        <v>131</v>
      </c>
      <c r="F414" s="23" t="s">
        <v>531</v>
      </c>
      <c r="G414" s="23" t="s">
        <v>131</v>
      </c>
    </row>
    <row r="415" spans="1:7" ht="30">
      <c r="A415" s="23" t="s">
        <v>985</v>
      </c>
      <c r="B415" s="23" t="s">
        <v>525</v>
      </c>
      <c r="C415" s="23" t="s">
        <v>532</v>
      </c>
      <c r="D415" s="23" t="s">
        <v>131</v>
      </c>
      <c r="E415" s="23" t="s">
        <v>131</v>
      </c>
      <c r="F415" s="23" t="s">
        <v>532</v>
      </c>
      <c r="G415" s="23" t="s">
        <v>131</v>
      </c>
    </row>
    <row r="416" spans="1:7" ht="45">
      <c r="A416" s="23" t="s">
        <v>986</v>
      </c>
      <c r="B416" s="23" t="s">
        <v>525</v>
      </c>
      <c r="C416" s="23" t="s">
        <v>533</v>
      </c>
      <c r="D416" s="23" t="s">
        <v>131</v>
      </c>
      <c r="E416" s="23" t="s">
        <v>131</v>
      </c>
      <c r="F416" s="23" t="s">
        <v>533</v>
      </c>
      <c r="G416" s="23" t="s">
        <v>131</v>
      </c>
    </row>
    <row r="417" spans="1:7" ht="45">
      <c r="A417" s="23" t="s">
        <v>987</v>
      </c>
      <c r="B417" s="23" t="s">
        <v>525</v>
      </c>
      <c r="C417" s="23" t="s">
        <v>534</v>
      </c>
      <c r="D417" s="23" t="s">
        <v>131</v>
      </c>
      <c r="E417" s="23" t="s">
        <v>131</v>
      </c>
      <c r="F417" s="23" t="s">
        <v>534</v>
      </c>
      <c r="G417" s="23" t="s">
        <v>131</v>
      </c>
    </row>
    <row r="418" spans="1:7" ht="30">
      <c r="A418" s="23" t="s">
        <v>988</v>
      </c>
      <c r="B418" s="23" t="s">
        <v>525</v>
      </c>
      <c r="C418" s="23" t="s">
        <v>535</v>
      </c>
      <c r="D418" s="23" t="s">
        <v>131</v>
      </c>
      <c r="E418" s="23" t="s">
        <v>131</v>
      </c>
      <c r="F418" s="23" t="s">
        <v>535</v>
      </c>
      <c r="G418" s="23" t="s">
        <v>131</v>
      </c>
    </row>
    <row r="419" spans="1:7" ht="30">
      <c r="A419" s="23" t="s">
        <v>989</v>
      </c>
      <c r="B419" s="23" t="s">
        <v>525</v>
      </c>
      <c r="C419" s="23" t="s">
        <v>536</v>
      </c>
      <c r="D419" s="23" t="s">
        <v>131</v>
      </c>
      <c r="E419" s="23" t="s">
        <v>131</v>
      </c>
      <c r="F419" s="23" t="s">
        <v>536</v>
      </c>
      <c r="G419" s="23" t="s">
        <v>131</v>
      </c>
    </row>
    <row r="420" spans="1:7" ht="45">
      <c r="A420" s="23" t="s">
        <v>990</v>
      </c>
      <c r="B420" s="23" t="s">
        <v>525</v>
      </c>
      <c r="C420" s="23" t="s">
        <v>537</v>
      </c>
      <c r="D420" s="23" t="s">
        <v>131</v>
      </c>
      <c r="E420" s="23" t="s">
        <v>131</v>
      </c>
      <c r="F420" s="23" t="s">
        <v>537</v>
      </c>
      <c r="G420" s="23" t="s">
        <v>131</v>
      </c>
    </row>
    <row r="421" spans="1:7" ht="30">
      <c r="A421" s="23" t="s">
        <v>991</v>
      </c>
      <c r="B421" s="23" t="s">
        <v>525</v>
      </c>
      <c r="C421" s="23" t="s">
        <v>538</v>
      </c>
      <c r="D421" s="23" t="s">
        <v>131</v>
      </c>
      <c r="E421" s="23" t="s">
        <v>131</v>
      </c>
      <c r="F421" s="23" t="s">
        <v>538</v>
      </c>
      <c r="G421" s="23" t="s">
        <v>131</v>
      </c>
    </row>
    <row r="422" spans="1:7" ht="30">
      <c r="A422" s="23" t="s">
        <v>992</v>
      </c>
      <c r="B422" s="23" t="s">
        <v>525</v>
      </c>
      <c r="C422" s="23" t="s">
        <v>539</v>
      </c>
      <c r="D422" s="23" t="s">
        <v>131</v>
      </c>
      <c r="E422" s="23" t="s">
        <v>131</v>
      </c>
      <c r="F422" s="23" t="s">
        <v>539</v>
      </c>
      <c r="G422" s="23" t="s">
        <v>131</v>
      </c>
    </row>
    <row r="423" spans="1:7" ht="30">
      <c r="A423" s="23" t="s">
        <v>993</v>
      </c>
      <c r="B423" s="23" t="s">
        <v>525</v>
      </c>
      <c r="C423" s="23" t="s">
        <v>540</v>
      </c>
      <c r="D423" s="23" t="s">
        <v>131</v>
      </c>
      <c r="E423" s="23" t="s">
        <v>131</v>
      </c>
      <c r="F423" s="23" t="s">
        <v>540</v>
      </c>
      <c r="G423" s="23" t="s">
        <v>131</v>
      </c>
    </row>
    <row r="424" spans="1:7" ht="30">
      <c r="A424" s="23" t="s">
        <v>994</v>
      </c>
      <c r="B424" s="23" t="s">
        <v>525</v>
      </c>
      <c r="C424" s="23" t="s">
        <v>541</v>
      </c>
      <c r="D424" s="23" t="s">
        <v>131</v>
      </c>
      <c r="E424" s="23" t="s">
        <v>131</v>
      </c>
      <c r="F424" s="23" t="s">
        <v>541</v>
      </c>
      <c r="G424" s="23" t="s">
        <v>131</v>
      </c>
    </row>
    <row r="425" spans="1:7" ht="30">
      <c r="A425" s="23" t="s">
        <v>995</v>
      </c>
      <c r="B425" s="23" t="s">
        <v>525</v>
      </c>
      <c r="C425" s="23" t="s">
        <v>542</v>
      </c>
      <c r="D425" s="23" t="s">
        <v>131</v>
      </c>
      <c r="E425" s="23" t="s">
        <v>131</v>
      </c>
      <c r="F425" s="23" t="s">
        <v>542</v>
      </c>
      <c r="G425" s="23" t="s">
        <v>131</v>
      </c>
    </row>
    <row r="426" spans="1:7" ht="30">
      <c r="A426" s="23" t="s">
        <v>996</v>
      </c>
      <c r="B426" s="23" t="s">
        <v>525</v>
      </c>
      <c r="C426" s="23" t="s">
        <v>543</v>
      </c>
      <c r="D426" s="23" t="s">
        <v>131</v>
      </c>
      <c r="E426" s="23" t="s">
        <v>131</v>
      </c>
      <c r="F426" s="23" t="s">
        <v>543</v>
      </c>
      <c r="G426" s="23" t="s">
        <v>131</v>
      </c>
    </row>
    <row r="427" spans="1:7" ht="30">
      <c r="A427" s="23" t="s">
        <v>997</v>
      </c>
      <c r="B427" s="23" t="s">
        <v>525</v>
      </c>
      <c r="C427" s="23" t="s">
        <v>544</v>
      </c>
      <c r="D427" s="23" t="s">
        <v>131</v>
      </c>
      <c r="E427" s="23" t="s">
        <v>131</v>
      </c>
      <c r="F427" s="23" t="s">
        <v>544</v>
      </c>
      <c r="G427" s="23" t="s">
        <v>131</v>
      </c>
    </row>
    <row r="428" spans="1:7" ht="30">
      <c r="A428" s="23" t="s">
        <v>998</v>
      </c>
      <c r="B428" s="23" t="s">
        <v>525</v>
      </c>
      <c r="C428" s="23" t="s">
        <v>545</v>
      </c>
      <c r="D428" s="23" t="s">
        <v>131</v>
      </c>
      <c r="E428" s="23" t="s">
        <v>131</v>
      </c>
      <c r="F428" s="23" t="s">
        <v>545</v>
      </c>
      <c r="G428" s="23" t="s">
        <v>131</v>
      </c>
    </row>
    <row r="429" spans="1:7" ht="30">
      <c r="A429" s="23" t="s">
        <v>999</v>
      </c>
      <c r="B429" s="23" t="s">
        <v>525</v>
      </c>
      <c r="C429" s="23" t="s">
        <v>546</v>
      </c>
      <c r="D429" s="23" t="s">
        <v>131</v>
      </c>
      <c r="E429" s="23" t="s">
        <v>131</v>
      </c>
      <c r="F429" s="23" t="s">
        <v>546</v>
      </c>
      <c r="G429" s="23" t="s">
        <v>131</v>
      </c>
    </row>
    <row r="430" spans="1:7" ht="30">
      <c r="A430" s="23" t="s">
        <v>1000</v>
      </c>
      <c r="B430" s="23" t="s">
        <v>547</v>
      </c>
      <c r="C430" s="23" t="s">
        <v>548</v>
      </c>
      <c r="D430" s="23" t="s">
        <v>131</v>
      </c>
      <c r="E430" s="23" t="s">
        <v>131</v>
      </c>
      <c r="F430" s="23" t="s">
        <v>548</v>
      </c>
      <c r="G430" s="23" t="s">
        <v>131</v>
      </c>
    </row>
    <row r="431" spans="1:7" ht="30">
      <c r="A431" s="23" t="s">
        <v>1001</v>
      </c>
      <c r="B431" s="23" t="s">
        <v>549</v>
      </c>
      <c r="C431" s="23" t="s">
        <v>550</v>
      </c>
      <c r="D431" s="23" t="s">
        <v>131</v>
      </c>
      <c r="E431" s="23" t="s">
        <v>131</v>
      </c>
      <c r="F431" s="23" t="s">
        <v>550</v>
      </c>
      <c r="G431" s="23" t="s">
        <v>131</v>
      </c>
    </row>
    <row r="432" spans="1:7" ht="30">
      <c r="A432" s="23" t="s">
        <v>1002</v>
      </c>
      <c r="B432" s="23" t="s">
        <v>551</v>
      </c>
      <c r="C432" s="23" t="s">
        <v>552</v>
      </c>
      <c r="D432" s="23" t="s">
        <v>131</v>
      </c>
      <c r="E432" s="23" t="s">
        <v>131</v>
      </c>
      <c r="F432" s="23" t="s">
        <v>552</v>
      </c>
      <c r="G432" s="23" t="s">
        <v>131</v>
      </c>
    </row>
    <row r="433" spans="1:7" ht="30">
      <c r="A433" s="23" t="s">
        <v>1003</v>
      </c>
      <c r="B433" s="23" t="s">
        <v>551</v>
      </c>
      <c r="C433" s="23" t="s">
        <v>553</v>
      </c>
      <c r="D433" s="23" t="s">
        <v>131</v>
      </c>
      <c r="E433" s="23" t="s">
        <v>131</v>
      </c>
      <c r="F433" s="23" t="s">
        <v>553</v>
      </c>
      <c r="G433" s="23" t="s">
        <v>131</v>
      </c>
    </row>
    <row r="434" spans="1:7" ht="30">
      <c r="A434" s="23" t="s">
        <v>1004</v>
      </c>
      <c r="B434" s="23" t="s">
        <v>551</v>
      </c>
      <c r="C434" s="23" t="s">
        <v>554</v>
      </c>
      <c r="D434" s="23" t="s">
        <v>131</v>
      </c>
      <c r="E434" s="23" t="s">
        <v>131</v>
      </c>
      <c r="F434" s="23" t="s">
        <v>554</v>
      </c>
      <c r="G434" s="23" t="s">
        <v>131</v>
      </c>
    </row>
    <row r="435" spans="1:7" ht="30">
      <c r="A435" s="23" t="s">
        <v>1005</v>
      </c>
      <c r="B435" s="23" t="s">
        <v>551</v>
      </c>
      <c r="C435" s="23" t="s">
        <v>555</v>
      </c>
      <c r="D435" s="23" t="s">
        <v>131</v>
      </c>
      <c r="E435" s="23" t="s">
        <v>131</v>
      </c>
      <c r="F435" s="23" t="s">
        <v>555</v>
      </c>
      <c r="G435" s="23" t="s">
        <v>131</v>
      </c>
    </row>
    <row r="436" spans="1:7" ht="30">
      <c r="A436" s="23" t="s">
        <v>1006</v>
      </c>
      <c r="B436" s="23" t="s">
        <v>551</v>
      </c>
      <c r="C436" s="23" t="s">
        <v>556</v>
      </c>
      <c r="D436" s="23" t="s">
        <v>131</v>
      </c>
      <c r="E436" s="23" t="s">
        <v>131</v>
      </c>
      <c r="F436" s="23" t="s">
        <v>556</v>
      </c>
      <c r="G436" s="23" t="s">
        <v>131</v>
      </c>
    </row>
    <row r="437" spans="1:7" ht="30">
      <c r="A437" s="23" t="s">
        <v>1007</v>
      </c>
      <c r="B437" s="23" t="s">
        <v>551</v>
      </c>
      <c r="C437" s="23" t="s">
        <v>557</v>
      </c>
      <c r="D437" s="23" t="s">
        <v>131</v>
      </c>
      <c r="E437" s="23" t="s">
        <v>131</v>
      </c>
      <c r="F437" s="23" t="s">
        <v>557</v>
      </c>
      <c r="G437" s="23" t="s">
        <v>131</v>
      </c>
    </row>
    <row r="438" spans="1:7" ht="30">
      <c r="A438" s="23" t="s">
        <v>1008</v>
      </c>
      <c r="B438" s="23" t="s">
        <v>551</v>
      </c>
      <c r="C438" s="23" t="s">
        <v>558</v>
      </c>
      <c r="D438" s="23" t="s">
        <v>131</v>
      </c>
      <c r="E438" s="23" t="s">
        <v>131</v>
      </c>
      <c r="F438" s="23" t="s">
        <v>558</v>
      </c>
      <c r="G438" s="23" t="s">
        <v>131</v>
      </c>
    </row>
    <row r="439" spans="1:7" ht="30">
      <c r="A439" s="23" t="s">
        <v>1009</v>
      </c>
      <c r="B439" s="23" t="s">
        <v>551</v>
      </c>
      <c r="C439" s="23" t="s">
        <v>559</v>
      </c>
      <c r="D439" s="23" t="s">
        <v>131</v>
      </c>
      <c r="E439" s="23" t="s">
        <v>131</v>
      </c>
      <c r="F439" s="23" t="s">
        <v>559</v>
      </c>
      <c r="G439" s="23" t="s">
        <v>131</v>
      </c>
    </row>
    <row r="440" spans="1:7" ht="30">
      <c r="A440" s="23" t="s">
        <v>1010</v>
      </c>
      <c r="B440" s="23" t="s">
        <v>551</v>
      </c>
      <c r="C440" s="23" t="s">
        <v>560</v>
      </c>
      <c r="D440" s="23" t="s">
        <v>131</v>
      </c>
      <c r="E440" s="23" t="s">
        <v>131</v>
      </c>
      <c r="F440" s="23" t="s">
        <v>560</v>
      </c>
      <c r="G440" s="23" t="s">
        <v>131</v>
      </c>
    </row>
    <row r="441" spans="1:7" ht="30">
      <c r="A441" s="23" t="s">
        <v>1011</v>
      </c>
      <c r="B441" s="23" t="s">
        <v>551</v>
      </c>
      <c r="C441" s="23" t="s">
        <v>561</v>
      </c>
      <c r="D441" s="23" t="s">
        <v>131</v>
      </c>
      <c r="E441" s="23" t="s">
        <v>131</v>
      </c>
      <c r="F441" s="23" t="s">
        <v>561</v>
      </c>
      <c r="G441" s="23" t="s">
        <v>131</v>
      </c>
    </row>
    <row r="442" spans="1:7" ht="30">
      <c r="A442" s="23" t="s">
        <v>1012</v>
      </c>
      <c r="B442" s="23" t="s">
        <v>551</v>
      </c>
      <c r="C442" s="23" t="s">
        <v>562</v>
      </c>
      <c r="D442" s="23" t="s">
        <v>131</v>
      </c>
      <c r="E442" s="23" t="s">
        <v>131</v>
      </c>
      <c r="F442" s="23" t="s">
        <v>562</v>
      </c>
      <c r="G442" s="23" t="s">
        <v>131</v>
      </c>
    </row>
    <row r="443" spans="1:7" ht="30">
      <c r="A443" s="23" t="s">
        <v>1013</v>
      </c>
      <c r="B443" s="23" t="s">
        <v>551</v>
      </c>
      <c r="C443" s="23" t="s">
        <v>563</v>
      </c>
      <c r="D443" s="23" t="s">
        <v>131</v>
      </c>
      <c r="E443" s="23" t="s">
        <v>131</v>
      </c>
      <c r="F443" s="23" t="s">
        <v>563</v>
      </c>
      <c r="G443" s="23" t="s">
        <v>131</v>
      </c>
    </row>
    <row r="444" spans="1:7" ht="30">
      <c r="A444" s="23" t="s">
        <v>1014</v>
      </c>
      <c r="B444" s="23" t="s">
        <v>551</v>
      </c>
      <c r="C444" s="23" t="s">
        <v>564</v>
      </c>
      <c r="D444" s="23" t="s">
        <v>131</v>
      </c>
      <c r="E444" s="23" t="s">
        <v>131</v>
      </c>
      <c r="F444" s="23" t="s">
        <v>564</v>
      </c>
      <c r="G444" s="23" t="s">
        <v>131</v>
      </c>
    </row>
    <row r="445" spans="1:7" ht="30">
      <c r="A445" s="23" t="s">
        <v>1015</v>
      </c>
      <c r="B445" s="23" t="s">
        <v>551</v>
      </c>
      <c r="C445" s="23" t="s">
        <v>565</v>
      </c>
      <c r="D445" s="23" t="s">
        <v>131</v>
      </c>
      <c r="E445" s="23" t="s">
        <v>131</v>
      </c>
      <c r="F445" s="23" t="s">
        <v>565</v>
      </c>
      <c r="G445" s="23"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1" t="s">
        <v>1094</v>
      </c>
      <c r="B1" s="32" t="s">
        <v>1095</v>
      </c>
      <c r="C1" s="32" t="s">
        <v>1096</v>
      </c>
    </row>
    <row r="2" spans="1:3">
      <c r="A2" s="28" t="s">
        <v>1017</v>
      </c>
      <c r="B2" s="33"/>
      <c r="C2" s="33"/>
    </row>
    <row r="3" spans="1:3" ht="165">
      <c r="A3" s="28" t="s">
        <v>1018</v>
      </c>
      <c r="B3" s="33" t="s">
        <v>1185</v>
      </c>
      <c r="C3" s="33" t="s">
        <v>1184</v>
      </c>
    </row>
    <row r="4" spans="1:3">
      <c r="A4" s="28" t="s">
        <v>1079</v>
      </c>
      <c r="B4" s="33"/>
      <c r="C4" s="33"/>
    </row>
    <row r="5" spans="1:3">
      <c r="A5" s="28" t="s">
        <v>1078</v>
      </c>
      <c r="B5" s="33"/>
      <c r="C5" s="33"/>
    </row>
    <row r="6" spans="1:3">
      <c r="A6" s="28" t="s">
        <v>1080</v>
      </c>
      <c r="B6" s="33"/>
      <c r="C6" s="33"/>
    </row>
    <row r="7" spans="1:3">
      <c r="A7" s="28" t="s">
        <v>1081</v>
      </c>
      <c r="B7" s="33"/>
      <c r="C7" s="33"/>
    </row>
    <row r="8" spans="1:3">
      <c r="A8" s="28" t="s">
        <v>1019</v>
      </c>
      <c r="B8" s="33"/>
      <c r="C8" s="33"/>
    </row>
    <row r="9" spans="1:3">
      <c r="A9" s="28" t="s">
        <v>1020</v>
      </c>
      <c r="B9" s="33"/>
      <c r="C9" s="33"/>
    </row>
    <row r="10" spans="1:3" ht="90">
      <c r="A10" s="28" t="s">
        <v>1021</v>
      </c>
      <c r="B10" s="33" t="s">
        <v>1178</v>
      </c>
      <c r="C10" s="33" t="s">
        <v>1179</v>
      </c>
    </row>
    <row r="11" spans="1:3" ht="105">
      <c r="A11" s="28" t="s">
        <v>1022</v>
      </c>
      <c r="B11" s="33" t="s">
        <v>1180</v>
      </c>
      <c r="C11" s="33" t="s">
        <v>1181</v>
      </c>
    </row>
    <row r="12" spans="1:3" ht="120">
      <c r="A12" s="28" t="s">
        <v>1023</v>
      </c>
      <c r="B12" s="33" t="s">
        <v>1182</v>
      </c>
      <c r="C12" s="33" t="s">
        <v>1183</v>
      </c>
    </row>
    <row r="13" spans="1:3" ht="75">
      <c r="A13" s="28" t="s">
        <v>1024</v>
      </c>
      <c r="B13" s="33" t="s">
        <v>1176</v>
      </c>
      <c r="C13" s="33" t="s">
        <v>1177</v>
      </c>
    </row>
    <row r="14" spans="1:3">
      <c r="A14" s="28" t="s">
        <v>1025</v>
      </c>
      <c r="B14" s="33"/>
      <c r="C14" s="33"/>
    </row>
    <row r="15" spans="1:3" ht="165">
      <c r="A15" s="28" t="s">
        <v>1026</v>
      </c>
      <c r="B15" s="33" t="s">
        <v>1174</v>
      </c>
      <c r="C15" s="33" t="s">
        <v>1175</v>
      </c>
    </row>
    <row r="16" spans="1:3">
      <c r="A16" s="28" t="s">
        <v>1027</v>
      </c>
      <c r="B16" s="33"/>
      <c r="C16" s="33"/>
    </row>
    <row r="17" spans="1:3" ht="240">
      <c r="A17" s="28" t="s">
        <v>1171</v>
      </c>
      <c r="B17" s="33" t="s">
        <v>1172</v>
      </c>
      <c r="C17" s="33" t="s">
        <v>1173</v>
      </c>
    </row>
    <row r="18" spans="1:3" ht="180">
      <c r="A18" s="29" t="s">
        <v>1165</v>
      </c>
      <c r="B18" s="33" t="s">
        <v>1167</v>
      </c>
      <c r="C18" s="33" t="s">
        <v>1168</v>
      </c>
    </row>
    <row r="19" spans="1:3" ht="105">
      <c r="A19" s="29" t="s">
        <v>1166</v>
      </c>
      <c r="B19" s="33" t="s">
        <v>1170</v>
      </c>
      <c r="C19" s="33" t="s">
        <v>1169</v>
      </c>
    </row>
    <row r="20" spans="1:3">
      <c r="A20" s="28" t="s">
        <v>1028</v>
      </c>
      <c r="B20" s="33"/>
      <c r="C20" s="33"/>
    </row>
    <row r="21" spans="1:3">
      <c r="A21" s="28" t="s">
        <v>1029</v>
      </c>
      <c r="B21" s="33"/>
      <c r="C21" s="33"/>
    </row>
    <row r="22" spans="1:3">
      <c r="A22" s="28" t="s">
        <v>1030</v>
      </c>
      <c r="B22" s="33"/>
      <c r="C22" s="33"/>
    </row>
    <row r="23" spans="1:3" ht="90">
      <c r="A23" s="28" t="s">
        <v>1031</v>
      </c>
      <c r="B23" s="33" t="s">
        <v>1163</v>
      </c>
      <c r="C23" s="33" t="s">
        <v>1164</v>
      </c>
    </row>
    <row r="24" spans="1:3" ht="90">
      <c r="A24" s="28" t="s">
        <v>1032</v>
      </c>
      <c r="B24" s="33" t="s">
        <v>1161</v>
      </c>
      <c r="C24" s="33" t="s">
        <v>1162</v>
      </c>
    </row>
    <row r="25" spans="1:3" ht="105">
      <c r="A25" s="28" t="s">
        <v>1033</v>
      </c>
      <c r="B25" s="33" t="s">
        <v>1157</v>
      </c>
      <c r="C25" s="33" t="s">
        <v>1158</v>
      </c>
    </row>
    <row r="26" spans="1:3" ht="75">
      <c r="A26" s="28" t="s">
        <v>1034</v>
      </c>
      <c r="B26" s="33" t="s">
        <v>1159</v>
      </c>
      <c r="C26" s="33" t="s">
        <v>1160</v>
      </c>
    </row>
    <row r="27" spans="1:3" ht="105">
      <c r="A27" s="28" t="s">
        <v>1035</v>
      </c>
      <c r="B27" s="33" t="s">
        <v>1156</v>
      </c>
      <c r="C27" s="33" t="s">
        <v>1155</v>
      </c>
    </row>
    <row r="28" spans="1:3">
      <c r="A28" s="28" t="s">
        <v>1082</v>
      </c>
      <c r="B28" s="33"/>
      <c r="C28" s="33"/>
    </row>
    <row r="29" spans="1:3">
      <c r="A29" s="28" t="s">
        <v>1083</v>
      </c>
      <c r="B29" s="33"/>
      <c r="C29" s="33"/>
    </row>
    <row r="30" spans="1:3">
      <c r="A30" s="28" t="s">
        <v>1084</v>
      </c>
      <c r="B30" s="33"/>
      <c r="C30" s="33"/>
    </row>
    <row r="31" spans="1:3">
      <c r="A31" s="28" t="s">
        <v>1085</v>
      </c>
      <c r="B31" s="33"/>
      <c r="C31" s="33"/>
    </row>
    <row r="32" spans="1:3" ht="105">
      <c r="A32" s="28" t="s">
        <v>1036</v>
      </c>
      <c r="B32" s="33" t="s">
        <v>1154</v>
      </c>
      <c r="C32" s="33" t="s">
        <v>1153</v>
      </c>
    </row>
    <row r="33" spans="1:3" ht="90">
      <c r="A33" s="28" t="s">
        <v>1037</v>
      </c>
      <c r="B33" s="33" t="s">
        <v>1149</v>
      </c>
      <c r="C33" s="33" t="s">
        <v>1150</v>
      </c>
    </row>
    <row r="34" spans="1:3" ht="105">
      <c r="A34" s="28" t="s">
        <v>1038</v>
      </c>
      <c r="B34" s="33" t="s">
        <v>1152</v>
      </c>
      <c r="C34" s="33" t="s">
        <v>1151</v>
      </c>
    </row>
    <row r="35" spans="1:3">
      <c r="A35" s="28" t="s">
        <v>1086</v>
      </c>
      <c r="B35" s="33"/>
      <c r="C35" s="33"/>
    </row>
    <row r="36" spans="1:3">
      <c r="A36" s="28" t="s">
        <v>1087</v>
      </c>
      <c r="B36" s="33"/>
      <c r="C36" s="33"/>
    </row>
    <row r="37" spans="1:3">
      <c r="A37" s="28" t="s">
        <v>1088</v>
      </c>
      <c r="B37" s="33"/>
      <c r="C37" s="33"/>
    </row>
    <row r="38" spans="1:3" ht="135">
      <c r="A38" s="29" t="s">
        <v>1039</v>
      </c>
      <c r="B38" s="33" t="s">
        <v>1147</v>
      </c>
      <c r="C38" s="33" t="s">
        <v>1148</v>
      </c>
    </row>
    <row r="39" spans="1:3">
      <c r="A39" s="28" t="s">
        <v>1040</v>
      </c>
      <c r="B39" s="33"/>
      <c r="C39" s="33"/>
    </row>
    <row r="40" spans="1:3">
      <c r="A40" s="28" t="s">
        <v>1089</v>
      </c>
      <c r="B40" s="33"/>
      <c r="C40" s="33"/>
    </row>
    <row r="41" spans="1:3">
      <c r="A41" s="28" t="s">
        <v>1090</v>
      </c>
      <c r="B41" s="33"/>
      <c r="C41" s="33"/>
    </row>
    <row r="42" spans="1:3" ht="30">
      <c r="A42" s="29" t="s">
        <v>1091</v>
      </c>
      <c r="B42" s="33"/>
      <c r="C42" s="33"/>
    </row>
    <row r="43" spans="1:3" ht="30">
      <c r="A43" s="29" t="s">
        <v>1092</v>
      </c>
      <c r="B43" s="33"/>
      <c r="C43" s="33"/>
    </row>
    <row r="44" spans="1:3" ht="165">
      <c r="A44" s="28" t="s">
        <v>1041</v>
      </c>
      <c r="B44" s="33" t="s">
        <v>1146</v>
      </c>
      <c r="C44" s="33" t="s">
        <v>1145</v>
      </c>
    </row>
    <row r="45" spans="1:3" ht="105">
      <c r="A45" s="28" t="s">
        <v>1042</v>
      </c>
      <c r="B45" s="33" t="s">
        <v>1143</v>
      </c>
      <c r="C45" s="33" t="s">
        <v>1144</v>
      </c>
    </row>
    <row r="46" spans="1:3" ht="135">
      <c r="A46" s="28" t="s">
        <v>1043</v>
      </c>
      <c r="B46" s="33" t="s">
        <v>1142</v>
      </c>
      <c r="C46" s="33" t="s">
        <v>1141</v>
      </c>
    </row>
    <row r="47" spans="1:3" ht="225">
      <c r="A47" s="29" t="s">
        <v>1044</v>
      </c>
      <c r="B47" s="33" t="s">
        <v>1139</v>
      </c>
      <c r="C47" s="33" t="s">
        <v>1140</v>
      </c>
    </row>
    <row r="48" spans="1:3" ht="225">
      <c r="A48" s="28" t="s">
        <v>1045</v>
      </c>
      <c r="B48" s="33" t="s">
        <v>1135</v>
      </c>
      <c r="C48" s="33" t="s">
        <v>1136</v>
      </c>
    </row>
    <row r="49" spans="1:3" ht="135">
      <c r="A49" s="28" t="s">
        <v>1046</v>
      </c>
      <c r="B49" s="33" t="s">
        <v>1137</v>
      </c>
      <c r="C49" s="33" t="s">
        <v>1138</v>
      </c>
    </row>
    <row r="50" spans="1:3" ht="120">
      <c r="A50" s="28" t="s">
        <v>1047</v>
      </c>
      <c r="B50" s="33" t="s">
        <v>1134</v>
      </c>
      <c r="C50" s="33" t="s">
        <v>1133</v>
      </c>
    </row>
    <row r="51" spans="1:3">
      <c r="A51" s="28" t="s">
        <v>1186</v>
      </c>
      <c r="B51" s="33"/>
      <c r="C51" s="33"/>
    </row>
    <row r="52" spans="1:3" ht="270">
      <c r="A52" s="28" t="s">
        <v>1048</v>
      </c>
      <c r="B52" s="33" t="s">
        <v>1131</v>
      </c>
      <c r="C52" s="33" t="s">
        <v>1132</v>
      </c>
    </row>
    <row r="53" spans="1:3">
      <c r="A53" s="28" t="s">
        <v>1049</v>
      </c>
      <c r="B53" s="33"/>
      <c r="C53" s="33"/>
    </row>
    <row r="54" spans="1:3">
      <c r="A54" s="28" t="s">
        <v>1050</v>
      </c>
      <c r="B54" s="33"/>
      <c r="C54" s="33"/>
    </row>
    <row r="55" spans="1:3">
      <c r="A55" s="28" t="s">
        <v>1051</v>
      </c>
      <c r="B55" s="33"/>
      <c r="C55" s="33"/>
    </row>
    <row r="56" spans="1:3" ht="135">
      <c r="A56" s="28" t="s">
        <v>1052</v>
      </c>
      <c r="B56" s="33" t="s">
        <v>1130</v>
      </c>
      <c r="C56" s="33" t="s">
        <v>1129</v>
      </c>
    </row>
    <row r="57" spans="1:3" ht="120">
      <c r="A57" s="28" t="s">
        <v>1053</v>
      </c>
      <c r="B57" s="33" t="s">
        <v>1128</v>
      </c>
      <c r="C57" s="33" t="s">
        <v>1127</v>
      </c>
    </row>
    <row r="58" spans="1:3" ht="120">
      <c r="A58" s="28" t="s">
        <v>1054</v>
      </c>
      <c r="B58" s="33" t="s">
        <v>1126</v>
      </c>
      <c r="C58" s="33" t="s">
        <v>1125</v>
      </c>
    </row>
    <row r="59" spans="1:3" ht="135">
      <c r="A59" s="28" t="s">
        <v>1055</v>
      </c>
      <c r="B59" s="33" t="s">
        <v>1124</v>
      </c>
      <c r="C59" s="33" t="s">
        <v>1123</v>
      </c>
    </row>
    <row r="60" spans="1:3" ht="60">
      <c r="A60" s="28" t="s">
        <v>1056</v>
      </c>
      <c r="B60" s="33" t="s">
        <v>1122</v>
      </c>
      <c r="C60" s="33" t="s">
        <v>1121</v>
      </c>
    </row>
    <row r="61" spans="1:3" ht="150">
      <c r="A61" s="28" t="s">
        <v>1057</v>
      </c>
      <c r="B61" s="33" t="s">
        <v>1119</v>
      </c>
      <c r="C61" s="33" t="s">
        <v>1120</v>
      </c>
    </row>
    <row r="62" spans="1:3" ht="165">
      <c r="A62" s="28" t="s">
        <v>1058</v>
      </c>
      <c r="B62" s="33" t="s">
        <v>1115</v>
      </c>
      <c r="C62" s="33" t="s">
        <v>1116</v>
      </c>
    </row>
    <row r="63" spans="1:3" ht="90">
      <c r="A63" s="28" t="s">
        <v>1059</v>
      </c>
      <c r="B63" s="33" t="s">
        <v>1118</v>
      </c>
      <c r="C63" s="33" t="s">
        <v>1117</v>
      </c>
    </row>
    <row r="64" spans="1:3">
      <c r="A64" s="28" t="s">
        <v>1093</v>
      </c>
      <c r="B64" s="33"/>
      <c r="C64" s="33"/>
    </row>
    <row r="65" spans="1:3" ht="105">
      <c r="A65" s="28" t="s">
        <v>1060</v>
      </c>
      <c r="B65" s="33" t="s">
        <v>1113</v>
      </c>
      <c r="C65" s="33" t="s">
        <v>1114</v>
      </c>
    </row>
    <row r="66" spans="1:3" ht="150">
      <c r="A66" s="28" t="s">
        <v>1016</v>
      </c>
      <c r="B66" s="34" t="s">
        <v>1111</v>
      </c>
      <c r="C66" s="33" t="s">
        <v>1112</v>
      </c>
    </row>
    <row r="67" spans="1:3">
      <c r="A67" s="28" t="s">
        <v>1061</v>
      </c>
      <c r="B67" s="33"/>
      <c r="C67" s="33"/>
    </row>
    <row r="68" spans="1:3">
      <c r="A68" s="28" t="s">
        <v>1062</v>
      </c>
      <c r="B68" s="33"/>
      <c r="C68" s="33"/>
    </row>
    <row r="69" spans="1:3">
      <c r="A69" s="28" t="s">
        <v>1063</v>
      </c>
      <c r="B69" s="33"/>
      <c r="C69" s="33"/>
    </row>
    <row r="70" spans="1:3">
      <c r="A70" s="28" t="s">
        <v>1064</v>
      </c>
      <c r="B70" s="33"/>
      <c r="C70" s="33"/>
    </row>
    <row r="71" spans="1:3" ht="180">
      <c r="A71" s="28" t="s">
        <v>1065</v>
      </c>
      <c r="B71" s="33" t="s">
        <v>1105</v>
      </c>
      <c r="C71" s="33" t="s">
        <v>1106</v>
      </c>
    </row>
    <row r="72" spans="1:3" ht="180">
      <c r="A72" s="28" t="s">
        <v>1066</v>
      </c>
      <c r="B72" s="33" t="s">
        <v>1107</v>
      </c>
      <c r="C72" s="33" t="s">
        <v>1108</v>
      </c>
    </row>
    <row r="73" spans="1:3" ht="210">
      <c r="A73" s="28" t="s">
        <v>1067</v>
      </c>
      <c r="B73" s="33" t="s">
        <v>1109</v>
      </c>
      <c r="C73" s="33" t="s">
        <v>1110</v>
      </c>
    </row>
    <row r="74" spans="1:3">
      <c r="A74" s="28" t="s">
        <v>1068</v>
      </c>
      <c r="B74" s="33"/>
      <c r="C74" s="33"/>
    </row>
    <row r="75" spans="1:3">
      <c r="A75" s="28" t="s">
        <v>1069</v>
      </c>
      <c r="B75" s="33"/>
      <c r="C75" s="33"/>
    </row>
    <row r="76" spans="1:3" ht="240">
      <c r="A76" s="28" t="s">
        <v>1070</v>
      </c>
      <c r="B76" s="33" t="s">
        <v>1101</v>
      </c>
      <c r="C76" s="33" t="s">
        <v>1102</v>
      </c>
    </row>
    <row r="77" spans="1:3" ht="225">
      <c r="A77" s="28" t="s">
        <v>1071</v>
      </c>
      <c r="B77" s="33" t="s">
        <v>1104</v>
      </c>
      <c r="C77" s="33" t="s">
        <v>1103</v>
      </c>
    </row>
    <row r="78" spans="1:3">
      <c r="A78" s="28" t="s">
        <v>1072</v>
      </c>
      <c r="B78" s="33"/>
      <c r="C78" s="33"/>
    </row>
    <row r="79" spans="1:3">
      <c r="A79" s="28" t="s">
        <v>1073</v>
      </c>
      <c r="B79" s="33"/>
      <c r="C79" s="33"/>
    </row>
    <row r="80" spans="1:3">
      <c r="A80" s="28" t="s">
        <v>1074</v>
      </c>
      <c r="B80" s="33"/>
      <c r="C80" s="33"/>
    </row>
    <row r="81" spans="1:3" ht="105">
      <c r="A81" s="28" t="s">
        <v>1075</v>
      </c>
      <c r="B81" s="34" t="s">
        <v>1099</v>
      </c>
      <c r="C81" s="33" t="s">
        <v>1100</v>
      </c>
    </row>
    <row r="82" spans="1:3" ht="90">
      <c r="A82" s="30" t="s">
        <v>1076</v>
      </c>
      <c r="B82" s="33" t="s">
        <v>1097</v>
      </c>
      <c r="C82" s="33"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ADMINISTRATIVO</vt:lpstr>
      <vt:lpstr>MANTENIMIENTO</vt:lpstr>
      <vt:lpstr>TRATAMIENTO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Carlos Andres Suarez Leguizamo</cp:lastModifiedBy>
  <cp:lastPrinted>2016-03-09T15:41:11Z</cp:lastPrinted>
  <dcterms:created xsi:type="dcterms:W3CDTF">2016-01-24T13:47:41Z</dcterms:created>
  <dcterms:modified xsi:type="dcterms:W3CDTF">2018-11-27T14:12:55Z</dcterms:modified>
</cp:coreProperties>
</file>